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3'!$A$1:$N$216</definedName>
  </definedNames>
  <calcPr fullCalcOnLoad="1"/>
</workbook>
</file>

<file path=xl/sharedStrings.xml><?xml version="1.0" encoding="utf-8"?>
<sst xmlns="http://schemas.openxmlformats.org/spreadsheetml/2006/main" count="683" uniqueCount="206">
  <si>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</si>
  <si>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</si>
  <si>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</si>
  <si>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</si>
  <si>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</si>
  <si>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</si>
  <si>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</si>
  <si>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</si>
  <si>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</si>
  <si>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</si>
  <si>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</si>
  <si>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</si>
  <si>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</si>
  <si>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</si>
  <si>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</si>
  <si>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</si>
  <si>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</si>
  <si>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</si>
  <si>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</si>
  <si>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</si>
  <si>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</si>
  <si>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</si>
  <si>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</si>
  <si>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</si>
  <si>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</si>
  <si>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</si>
  <si>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</si>
  <si>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</si>
  <si>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</si>
  <si>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</si>
  <si>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</si>
  <si>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</si>
  <si>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</si>
  <si>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</si>
  <si>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</si>
  <si>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</si>
  <si>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</si>
  <si>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</si>
  <si>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</si>
  <si>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</si>
  <si>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</si>
  <si>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</si>
  <si>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</si>
  <si>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</si>
  <si>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</si>
  <si>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</si>
  <si>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</si>
  <si>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</si>
  <si>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</si>
  <si>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</si>
  <si>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</si>
  <si>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</si>
  <si>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</si>
  <si>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</si>
  <si>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</si>
  <si>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</si>
  <si>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</si>
  <si>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</si>
  <si>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</si>
  <si>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</si>
  <si>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</si>
  <si>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</si>
  <si>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</si>
  <si>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</si>
  <si>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</si>
  <si>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</si>
  <si>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</si>
  <si>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</si>
  <si>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</si>
  <si>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</si>
  <si>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</si>
  <si>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</si>
  <si>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</si>
  <si>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</si>
  <si>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</si>
  <si>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</si>
  <si>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</si>
  <si>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</si>
  <si>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</si>
  <si>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</si>
  <si>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</si>
  <si>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</si>
  <si>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</si>
  <si>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</si>
  <si>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</si>
  <si>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</si>
  <si>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</si>
  <si>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</si>
  <si>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</si>
  <si>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</si>
  <si>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</si>
  <si>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</si>
  <si>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</si>
  <si>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</si>
  <si>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</si>
  <si>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</si>
  <si>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</si>
  <si>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</si>
  <si>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</si>
  <si>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</si>
  <si>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</si>
  <si>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</si>
  <si>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</si>
  <si>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</si>
  <si>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</si>
  <si>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</si>
  <si>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</si>
  <si>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</si>
  <si>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</si>
  <si>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</si>
  <si>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</si>
  <si>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</si>
  <si>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</si>
  <si>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</si>
  <si>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</si>
  <si>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</si>
  <si>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</si>
  <si>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</si>
  <si>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</si>
  <si>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</si>
  <si>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</si>
  <si>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</si>
  <si>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</si>
  <si>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</si>
  <si>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</si>
  <si>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</si>
  <si>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</si>
  <si>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</si>
  <si>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</si>
  <si>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</si>
  <si>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</si>
  <si>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</si>
  <si>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</si>
  <si>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</si>
  <si>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</si>
  <si>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Приложение 3</t>
  </si>
  <si>
    <t>2023 год</t>
  </si>
  <si>
    <t>2024 год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</si>
  <si>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</si>
  <si>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</si>
  <si>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</si>
  <si>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</si>
  <si>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</si>
  <si>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</si>
  <si>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Мероприятия в сфере культуры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</si>
  <si>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</si>
  <si>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</si>
  <si>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</si>
  <si>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</si>
  <si>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</si>
  <si>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</si>
  <si>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2025 год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</si>
  <si>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</si>
  <si>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</si>
  <si>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</si>
  <si>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</si>
  <si>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</si>
  <si>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</si>
  <si>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</si>
  <si>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</si>
  <si>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</si>
  <si>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</si>
  <si>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</si>
  <si>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</si>
  <si>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</si>
  <si>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</si>
  <si>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</si>
  <si>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</si>
  <si>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</si>
  <si>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</si>
  <si>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</si>
  <si>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</si>
  <si>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</si>
  <si>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</si>
  <si>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</si>
  <si>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</si>
  <si>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</si>
  <si>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</si>
  <si>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</si>
  <si>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</si>
  <si>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</si>
  <si>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</si>
  <si>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</si>
  <si>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</si>
  <si>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</si>
  <si>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</si>
  <si>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Реализация муниципальных программ по энергосбережению и повышению энергетической эффективности</t>
  </si>
  <si>
    <t>0701442Б00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</si>
  <si>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</si>
  <si>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</si>
  <si>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</si>
  <si>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</si>
  <si>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</si>
  <si>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</si>
  <si>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130F36748S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</si>
  <si>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</si>
  <si>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(софинансирование за счет средств местного бюджета)</t>
  </si>
  <si>
    <t>01011L4970</t>
  </si>
  <si>
    <t>Исполнение судебных актов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</si>
  <si>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</si>
  <si>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</si>
  <si>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</si>
  <si>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</si>
  <si>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</si>
  <si>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850</t>
  </si>
  <si>
    <t>от 28.06.2023 № 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</si>
</sst>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62"/>
  <sheetViews>
    <sheetView tabSelected="1" view="pageBreakPreview" zoomScale="75" zoomScaleSheetLayoutView="75" workbookViewId="0" topLeftCell="A1">
      <selection activeCell="Q10" sqref="Q10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20.875" style="10" customWidth="1"/>
    <col min="9" max="9" width="8.37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3.75390625" style="0" customWidth="1"/>
    <col min="14" max="14" width="13.1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135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205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70" t="s">
        <v>150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72" t="s">
        <v>89</v>
      </c>
      <c r="B9" s="28"/>
      <c r="C9" s="28"/>
      <c r="D9" s="78" t="s">
        <v>68</v>
      </c>
      <c r="E9" s="67"/>
      <c r="F9" s="67"/>
      <c r="G9" s="66" t="s">
        <v>69</v>
      </c>
      <c r="H9" s="66" t="s">
        <v>70</v>
      </c>
      <c r="I9" s="66" t="s">
        <v>0</v>
      </c>
      <c r="J9" s="77" t="s">
        <v>84</v>
      </c>
      <c r="K9" s="72"/>
      <c r="L9" s="72"/>
      <c r="M9" s="72"/>
      <c r="N9" s="72"/>
    </row>
    <row r="10" spans="1:15" ht="84" customHeight="1">
      <c r="A10" s="67"/>
      <c r="B10" s="34"/>
      <c r="C10" s="34"/>
      <c r="D10" s="67"/>
      <c r="E10" s="67"/>
      <c r="F10" s="67"/>
      <c r="G10" s="67"/>
      <c r="H10" s="67"/>
      <c r="I10" s="67"/>
      <c r="J10" s="35" t="s">
        <v>136</v>
      </c>
      <c r="M10" s="35" t="s">
        <v>137</v>
      </c>
      <c r="N10" s="35" t="s">
        <v>151</v>
      </c>
      <c r="O10" s="17"/>
    </row>
    <row r="11" spans="1:15" ht="13.5" customHeight="1">
      <c r="A11" s="12">
        <v>1</v>
      </c>
      <c r="B11" s="13"/>
      <c r="C11" s="13"/>
      <c r="D11" s="106">
        <v>2</v>
      </c>
      <c r="E11" s="107"/>
      <c r="F11" s="108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48" t="s">
        <v>98</v>
      </c>
      <c r="E12" s="49"/>
      <c r="F12" s="50"/>
      <c r="G12" s="20" t="s">
        <v>1</v>
      </c>
      <c r="H12" s="20" t="s">
        <v>71</v>
      </c>
      <c r="I12" s="20" t="s">
        <v>2</v>
      </c>
      <c r="J12" s="21">
        <f>J13+J18+J25+J32+J37+J42</f>
        <v>25374.9</v>
      </c>
      <c r="M12" s="21">
        <f>M13+M18+M25+M32+M37+M42</f>
        <v>25202.9</v>
      </c>
      <c r="N12" s="21">
        <f>N13+N18+N25+N32+N37+N42</f>
        <v>25202.8</v>
      </c>
      <c r="O12" s="30"/>
      <c r="P12" s="30"/>
      <c r="Q12" s="36"/>
    </row>
    <row r="13" spans="1:15" ht="36" customHeight="1">
      <c r="A13" s="12">
        <v>2</v>
      </c>
      <c r="D13" s="48" t="s">
        <v>3</v>
      </c>
      <c r="E13" s="58"/>
      <c r="F13" s="59"/>
      <c r="G13" s="24" t="s">
        <v>4</v>
      </c>
      <c r="H13" s="25" t="s">
        <v>71</v>
      </c>
      <c r="I13" s="24" t="s">
        <v>2</v>
      </c>
      <c r="J13" s="18">
        <f>J14</f>
        <v>2442</v>
      </c>
      <c r="M13" s="18">
        <f>M16</f>
        <v>2442</v>
      </c>
      <c r="N13" s="18">
        <f>N16</f>
        <v>2442</v>
      </c>
      <c r="O13" s="17"/>
    </row>
    <row r="14" spans="1:15" ht="17.25" customHeight="1">
      <c r="A14" s="12">
        <f>A13+1</f>
        <v>3</v>
      </c>
      <c r="D14" s="41" t="s">
        <v>59</v>
      </c>
      <c r="E14" s="54"/>
      <c r="F14" s="55"/>
      <c r="G14" s="3" t="s">
        <v>4</v>
      </c>
      <c r="H14" s="3">
        <v>7000000000</v>
      </c>
      <c r="I14" s="3" t="s">
        <v>2</v>
      </c>
      <c r="J14" s="11">
        <f>J15</f>
        <v>2442</v>
      </c>
      <c r="M14" s="11">
        <f>M16</f>
        <v>2442</v>
      </c>
      <c r="N14" s="11">
        <f>N16</f>
        <v>2442</v>
      </c>
      <c r="O14" s="17"/>
    </row>
    <row r="15" spans="1:15" ht="17.25" customHeight="1">
      <c r="A15" s="12">
        <f aca="true" t="shared" si="0" ref="A15:A88">A14+1</f>
        <v>4</v>
      </c>
      <c r="D15" s="41" t="s">
        <v>128</v>
      </c>
      <c r="E15" s="54"/>
      <c r="F15" s="55"/>
      <c r="G15" s="3" t="s">
        <v>4</v>
      </c>
      <c r="H15" s="3">
        <v>7001000000</v>
      </c>
      <c r="I15" s="3" t="s">
        <v>2</v>
      </c>
      <c r="J15" s="11">
        <f>J16</f>
        <v>2442</v>
      </c>
      <c r="M15" s="11">
        <f>M14</f>
        <v>2442</v>
      </c>
      <c r="N15" s="11">
        <f>N14</f>
        <v>2442</v>
      </c>
      <c r="O15" s="17"/>
    </row>
    <row r="16" spans="1:15" ht="18.75" customHeight="1">
      <c r="A16" s="12">
        <f t="shared" si="0"/>
        <v>5</v>
      </c>
      <c r="D16" s="41" t="s">
        <v>119</v>
      </c>
      <c r="E16" s="56"/>
      <c r="F16" s="57"/>
      <c r="G16" s="3" t="s">
        <v>4</v>
      </c>
      <c r="H16" s="3">
        <v>7001001001</v>
      </c>
      <c r="I16" s="3" t="s">
        <v>2</v>
      </c>
      <c r="J16" s="11">
        <f>+J17</f>
        <v>2442</v>
      </c>
      <c r="M16" s="11">
        <f>+M17</f>
        <v>2442</v>
      </c>
      <c r="N16" s="11">
        <f>+N17</f>
        <v>2442</v>
      </c>
      <c r="O16" s="17"/>
    </row>
    <row r="17" spans="1:15" ht="15">
      <c r="A17" s="12">
        <f t="shared" si="0"/>
        <v>6</v>
      </c>
      <c r="D17" s="41" t="s">
        <v>109</v>
      </c>
      <c r="E17" s="54"/>
      <c r="F17" s="55"/>
      <c r="G17" s="3" t="s">
        <v>4</v>
      </c>
      <c r="H17" s="3">
        <v>7001001001</v>
      </c>
      <c r="I17" s="3">
        <v>120</v>
      </c>
      <c r="J17" s="11">
        <v>2442</v>
      </c>
      <c r="M17" s="11">
        <v>2442</v>
      </c>
      <c r="N17" s="11">
        <v>2442</v>
      </c>
      <c r="O17" s="17"/>
    </row>
    <row r="18" spans="1:15" ht="52.5" customHeight="1">
      <c r="A18" s="12">
        <f t="shared" si="0"/>
        <v>7</v>
      </c>
      <c r="D18" s="48" t="s">
        <v>5</v>
      </c>
      <c r="E18" s="58"/>
      <c r="F18" s="59"/>
      <c r="G18" s="24" t="s">
        <v>6</v>
      </c>
      <c r="H18" s="25" t="s">
        <v>71</v>
      </c>
      <c r="I18" s="24" t="s">
        <v>2</v>
      </c>
      <c r="J18" s="18">
        <f>J21</f>
        <v>1800</v>
      </c>
      <c r="M18" s="18">
        <f>M21</f>
        <v>1800</v>
      </c>
      <c r="N18" s="18">
        <f>N21</f>
        <v>1800</v>
      </c>
      <c r="O18" s="17"/>
    </row>
    <row r="19" spans="1:15" ht="20.25" customHeight="1">
      <c r="A19" s="12">
        <f t="shared" si="0"/>
        <v>8</v>
      </c>
      <c r="D19" s="41" t="s">
        <v>59</v>
      </c>
      <c r="E19" s="54"/>
      <c r="F19" s="55"/>
      <c r="G19" s="3" t="s">
        <v>6</v>
      </c>
      <c r="H19" s="3">
        <v>7000000000</v>
      </c>
      <c r="I19" s="3" t="s">
        <v>2</v>
      </c>
      <c r="J19" s="11">
        <f>J21</f>
        <v>1800</v>
      </c>
      <c r="M19" s="11">
        <f>M21</f>
        <v>1800</v>
      </c>
      <c r="N19" s="11">
        <f>N21</f>
        <v>1800</v>
      </c>
      <c r="O19" s="17"/>
    </row>
    <row r="20" spans="1:15" ht="20.25" customHeight="1">
      <c r="A20" s="12">
        <f t="shared" si="0"/>
        <v>9</v>
      </c>
      <c r="D20" s="41" t="s">
        <v>128</v>
      </c>
      <c r="E20" s="54"/>
      <c r="F20" s="55"/>
      <c r="G20" s="3" t="s">
        <v>6</v>
      </c>
      <c r="H20" s="3">
        <v>7001000000</v>
      </c>
      <c r="I20" s="3" t="s">
        <v>2</v>
      </c>
      <c r="J20" s="11">
        <f>J19</f>
        <v>1800</v>
      </c>
      <c r="M20" s="11">
        <f>M19</f>
        <v>1800</v>
      </c>
      <c r="N20" s="11">
        <f>N19</f>
        <v>1800</v>
      </c>
      <c r="O20" s="17"/>
    </row>
    <row r="21" spans="1:15" ht="15">
      <c r="A21" s="12">
        <f t="shared" si="0"/>
        <v>10</v>
      </c>
      <c r="D21" s="41" t="s">
        <v>85</v>
      </c>
      <c r="E21" s="56"/>
      <c r="F21" s="57"/>
      <c r="G21" s="3" t="s">
        <v>6</v>
      </c>
      <c r="H21" s="3">
        <v>7001001002</v>
      </c>
      <c r="I21" s="3" t="s">
        <v>2</v>
      </c>
      <c r="J21" s="11">
        <f>J22+J23+J24</f>
        <v>1800</v>
      </c>
      <c r="M21" s="11">
        <f>M22+M23+M24</f>
        <v>1800</v>
      </c>
      <c r="N21" s="11">
        <f>N22+N23+N24</f>
        <v>1800</v>
      </c>
      <c r="O21" s="17"/>
    </row>
    <row r="22" spans="1:15" ht="15">
      <c r="A22" s="12">
        <f t="shared" si="0"/>
        <v>11</v>
      </c>
      <c r="D22" s="41" t="s">
        <v>109</v>
      </c>
      <c r="E22" s="54"/>
      <c r="F22" s="55"/>
      <c r="G22" s="3" t="s">
        <v>6</v>
      </c>
      <c r="H22" s="3">
        <v>7001001002</v>
      </c>
      <c r="I22" s="3">
        <v>120</v>
      </c>
      <c r="J22" s="11">
        <v>1400</v>
      </c>
      <c r="K22">
        <v>412.2</v>
      </c>
      <c r="M22" s="11">
        <v>1400</v>
      </c>
      <c r="N22" s="11">
        <v>1400</v>
      </c>
      <c r="O22" s="17"/>
    </row>
    <row r="23" spans="1:15" ht="32.25" customHeight="1">
      <c r="A23" s="12">
        <f t="shared" si="0"/>
        <v>12</v>
      </c>
      <c r="D23" s="41" t="s">
        <v>110</v>
      </c>
      <c r="E23" s="54"/>
      <c r="F23" s="55"/>
      <c r="G23" s="3" t="s">
        <v>6</v>
      </c>
      <c r="H23" s="3">
        <v>7001001002</v>
      </c>
      <c r="I23" s="3">
        <v>240</v>
      </c>
      <c r="J23" s="11">
        <v>399</v>
      </c>
      <c r="M23" s="11">
        <v>399</v>
      </c>
      <c r="N23" s="11">
        <v>399</v>
      </c>
      <c r="O23" s="38"/>
    </row>
    <row r="24" spans="1:15" ht="22.5" customHeight="1">
      <c r="A24" s="12">
        <f t="shared" si="0"/>
        <v>13</v>
      </c>
      <c r="D24" s="41" t="s">
        <v>55</v>
      </c>
      <c r="E24" s="54"/>
      <c r="F24" s="55"/>
      <c r="G24" s="3" t="s">
        <v>6</v>
      </c>
      <c r="H24" s="3">
        <v>7001001002</v>
      </c>
      <c r="I24" s="3">
        <v>850</v>
      </c>
      <c r="J24" s="11">
        <v>1</v>
      </c>
      <c r="M24" s="11">
        <v>1</v>
      </c>
      <c r="N24" s="11">
        <v>1</v>
      </c>
      <c r="O24" s="17"/>
    </row>
    <row r="25" spans="1:16" s="1" customFormat="1" ht="54" customHeight="1">
      <c r="A25" s="12">
        <f t="shared" si="0"/>
        <v>14</v>
      </c>
      <c r="D25" s="48" t="s">
        <v>7</v>
      </c>
      <c r="E25" s="58"/>
      <c r="F25" s="59"/>
      <c r="G25" s="24" t="s">
        <v>8</v>
      </c>
      <c r="H25" s="25" t="s">
        <v>71</v>
      </c>
      <c r="I25" s="24" t="s">
        <v>2</v>
      </c>
      <c r="J25" s="18">
        <f>J26</f>
        <v>19800</v>
      </c>
      <c r="M25" s="18">
        <f>M26</f>
        <v>19800</v>
      </c>
      <c r="N25" s="18">
        <f>N26</f>
        <v>19800</v>
      </c>
      <c r="O25" s="17"/>
      <c r="P25" s="17"/>
    </row>
    <row r="26" spans="1:16" s="1" customFormat="1" ht="22.5" customHeight="1">
      <c r="A26" s="12">
        <f t="shared" si="0"/>
        <v>15</v>
      </c>
      <c r="D26" s="41" t="s">
        <v>59</v>
      </c>
      <c r="E26" s="54"/>
      <c r="F26" s="55"/>
      <c r="G26" s="3" t="s">
        <v>8</v>
      </c>
      <c r="H26" s="3">
        <v>7000000000</v>
      </c>
      <c r="I26" s="3" t="s">
        <v>2</v>
      </c>
      <c r="J26" s="11">
        <f>J27</f>
        <v>19800</v>
      </c>
      <c r="M26" s="11">
        <f>M28</f>
        <v>19800</v>
      </c>
      <c r="N26" s="11">
        <f>N28</f>
        <v>19800</v>
      </c>
      <c r="O26" s="17"/>
      <c r="P26" s="17"/>
    </row>
    <row r="27" spans="1:16" s="1" customFormat="1" ht="22.5" customHeight="1">
      <c r="A27" s="12">
        <f t="shared" si="0"/>
        <v>16</v>
      </c>
      <c r="D27" s="41" t="s">
        <v>128</v>
      </c>
      <c r="E27" s="54"/>
      <c r="F27" s="55"/>
      <c r="G27" s="3" t="s">
        <v>8</v>
      </c>
      <c r="H27" s="3">
        <v>7001000000</v>
      </c>
      <c r="I27" s="3" t="s">
        <v>2</v>
      </c>
      <c r="J27" s="11">
        <f>J28</f>
        <v>19800</v>
      </c>
      <c r="M27" s="11">
        <f>M26</f>
        <v>19800</v>
      </c>
      <c r="N27" s="11">
        <f>N26</f>
        <v>19800</v>
      </c>
      <c r="O27" s="17"/>
      <c r="P27" s="17"/>
    </row>
    <row r="28" spans="1:16" s="1" customFormat="1" ht="15" customHeight="1">
      <c r="A28" s="12">
        <f t="shared" si="0"/>
        <v>17</v>
      </c>
      <c r="D28" s="41" t="s">
        <v>85</v>
      </c>
      <c r="E28" s="56"/>
      <c r="F28" s="57"/>
      <c r="G28" s="3" t="s">
        <v>8</v>
      </c>
      <c r="H28" s="3">
        <v>7001001002</v>
      </c>
      <c r="I28" s="3" t="s">
        <v>2</v>
      </c>
      <c r="J28" s="11">
        <f>J29+J30+J31</f>
        <v>19800</v>
      </c>
      <c r="M28" s="11">
        <f>M29+M30+M31</f>
        <v>19800</v>
      </c>
      <c r="N28" s="11">
        <f>N29+N30+N31</f>
        <v>19800</v>
      </c>
      <c r="O28" s="17"/>
      <c r="P28" s="17"/>
    </row>
    <row r="29" spans="1:16" s="1" customFormat="1" ht="29.25" customHeight="1">
      <c r="A29" s="12">
        <f t="shared" si="0"/>
        <v>18</v>
      </c>
      <c r="D29" s="41" t="s">
        <v>109</v>
      </c>
      <c r="E29" s="54"/>
      <c r="F29" s="55"/>
      <c r="G29" s="3" t="s">
        <v>8</v>
      </c>
      <c r="H29" s="3">
        <v>7001001002</v>
      </c>
      <c r="I29" s="3">
        <v>120</v>
      </c>
      <c r="J29" s="11">
        <v>17600</v>
      </c>
      <c r="M29" s="11">
        <v>17600</v>
      </c>
      <c r="N29" s="11">
        <v>17600</v>
      </c>
      <c r="O29" s="38"/>
      <c r="P29" s="17"/>
    </row>
    <row r="30" spans="1:16" s="1" customFormat="1" ht="28.5" customHeight="1">
      <c r="A30" s="12">
        <f t="shared" si="0"/>
        <v>19</v>
      </c>
      <c r="D30" s="41" t="s">
        <v>110</v>
      </c>
      <c r="E30" s="54"/>
      <c r="F30" s="55"/>
      <c r="G30" s="3" t="s">
        <v>8</v>
      </c>
      <c r="H30" s="3">
        <v>7001001002</v>
      </c>
      <c r="I30" s="3">
        <v>240</v>
      </c>
      <c r="J30" s="11">
        <v>2196</v>
      </c>
      <c r="M30" s="11">
        <v>2196</v>
      </c>
      <c r="N30" s="11">
        <v>2196</v>
      </c>
      <c r="O30" s="17"/>
      <c r="P30" s="17"/>
    </row>
    <row r="31" spans="1:16" s="1" customFormat="1" ht="15">
      <c r="A31" s="12">
        <f t="shared" si="0"/>
        <v>20</v>
      </c>
      <c r="D31" s="41" t="s">
        <v>55</v>
      </c>
      <c r="E31" s="54"/>
      <c r="F31" s="55"/>
      <c r="G31" s="3" t="s">
        <v>8</v>
      </c>
      <c r="H31" s="3">
        <v>7001001002</v>
      </c>
      <c r="I31" s="3">
        <v>850</v>
      </c>
      <c r="J31" s="11">
        <v>4</v>
      </c>
      <c r="M31" s="11">
        <v>4</v>
      </c>
      <c r="N31" s="11">
        <v>4</v>
      </c>
      <c r="O31" s="17"/>
      <c r="P31" s="17"/>
    </row>
    <row r="32" spans="1:16" s="1" customFormat="1" ht="15.75">
      <c r="A32" s="12">
        <f t="shared" si="0"/>
        <v>21</v>
      </c>
      <c r="D32" s="48" t="s">
        <v>122</v>
      </c>
      <c r="E32" s="109"/>
      <c r="F32" s="110"/>
      <c r="G32" s="25" t="s">
        <v>123</v>
      </c>
      <c r="H32" s="25" t="s">
        <v>71</v>
      </c>
      <c r="I32" s="25" t="s">
        <v>2</v>
      </c>
      <c r="J32" s="18">
        <f>J33</f>
        <v>0.7</v>
      </c>
      <c r="M32" s="18">
        <f>M33</f>
        <v>0.7</v>
      </c>
      <c r="N32" s="18">
        <f>N33</f>
        <v>0.6</v>
      </c>
      <c r="O32" s="17"/>
      <c r="P32" s="17"/>
    </row>
    <row r="33" spans="1:16" s="1" customFormat="1" ht="24.75" customHeight="1">
      <c r="A33" s="12">
        <f t="shared" si="0"/>
        <v>22</v>
      </c>
      <c r="D33" s="41" t="s">
        <v>59</v>
      </c>
      <c r="E33" s="102"/>
      <c r="F33" s="103"/>
      <c r="G33" s="5" t="s">
        <v>123</v>
      </c>
      <c r="H33" s="3">
        <v>7000000000</v>
      </c>
      <c r="I33" s="5" t="s">
        <v>2</v>
      </c>
      <c r="J33" s="11">
        <f>J35</f>
        <v>0.7</v>
      </c>
      <c r="M33" s="11">
        <f>M35</f>
        <v>0.7</v>
      </c>
      <c r="N33" s="11">
        <f>N35</f>
        <v>0.6</v>
      </c>
      <c r="O33" s="17"/>
      <c r="P33" s="17"/>
    </row>
    <row r="34" spans="1:16" s="1" customFormat="1" ht="24" customHeight="1">
      <c r="A34" s="12">
        <f t="shared" si="0"/>
        <v>23</v>
      </c>
      <c r="D34" s="41" t="s">
        <v>128</v>
      </c>
      <c r="E34" s="54"/>
      <c r="F34" s="55"/>
      <c r="G34" s="5" t="s">
        <v>123</v>
      </c>
      <c r="H34" s="3">
        <v>7001000000</v>
      </c>
      <c r="I34" s="5" t="s">
        <v>2</v>
      </c>
      <c r="J34" s="11">
        <f>J33</f>
        <v>0.7</v>
      </c>
      <c r="M34" s="11">
        <f>M33</f>
        <v>0.7</v>
      </c>
      <c r="N34" s="11">
        <f>N33</f>
        <v>0.6</v>
      </c>
      <c r="O34" s="17"/>
      <c r="P34" s="17"/>
    </row>
    <row r="35" spans="1:16" s="1" customFormat="1" ht="57.75" customHeight="1">
      <c r="A35" s="12">
        <f t="shared" si="0"/>
        <v>24</v>
      </c>
      <c r="D35" s="41" t="s">
        <v>124</v>
      </c>
      <c r="E35" s="102"/>
      <c r="F35" s="103"/>
      <c r="G35" s="5" t="s">
        <v>123</v>
      </c>
      <c r="H35" s="3">
        <v>7001051200</v>
      </c>
      <c r="I35" s="5" t="s">
        <v>2</v>
      </c>
      <c r="J35" s="11">
        <f>J36</f>
        <v>0.7</v>
      </c>
      <c r="M35" s="11">
        <f>M36</f>
        <v>0.7</v>
      </c>
      <c r="N35" s="11">
        <f>N36</f>
        <v>0.6</v>
      </c>
      <c r="O35" s="17"/>
      <c r="P35" s="17"/>
    </row>
    <row r="36" spans="1:16" s="1" customFormat="1" ht="15">
      <c r="A36" s="12">
        <f t="shared" si="0"/>
        <v>25</v>
      </c>
      <c r="D36" s="41" t="s">
        <v>110</v>
      </c>
      <c r="E36" s="102"/>
      <c r="F36" s="103"/>
      <c r="G36" s="5" t="s">
        <v>123</v>
      </c>
      <c r="H36" s="3">
        <v>7001051200</v>
      </c>
      <c r="I36" s="5" t="s">
        <v>52</v>
      </c>
      <c r="J36" s="11">
        <v>0.7</v>
      </c>
      <c r="M36" s="11">
        <v>0.7</v>
      </c>
      <c r="N36" s="11">
        <v>0.6</v>
      </c>
      <c r="O36" s="17"/>
      <c r="P36" s="17"/>
    </row>
    <row r="37" spans="1:16" s="1" customFormat="1" ht="15.75">
      <c r="A37" s="12">
        <f t="shared" si="0"/>
        <v>26</v>
      </c>
      <c r="D37" s="48" t="s">
        <v>146</v>
      </c>
      <c r="E37" s="100"/>
      <c r="F37" s="101"/>
      <c r="G37" s="25" t="s">
        <v>147</v>
      </c>
      <c r="H37" s="25" t="s">
        <v>71</v>
      </c>
      <c r="I37" s="25" t="s">
        <v>2</v>
      </c>
      <c r="J37" s="18">
        <f>J38</f>
        <v>10</v>
      </c>
      <c r="K37" s="6"/>
      <c r="L37" s="6"/>
      <c r="M37" s="18">
        <f aca="true" t="shared" si="1" ref="M37:N40">M38</f>
        <v>10</v>
      </c>
      <c r="N37" s="18">
        <f t="shared" si="1"/>
        <v>10</v>
      </c>
      <c r="O37" s="38"/>
      <c r="P37" s="17"/>
    </row>
    <row r="38" spans="1:16" s="1" customFormat="1" ht="15">
      <c r="A38" s="12">
        <f t="shared" si="0"/>
        <v>27</v>
      </c>
      <c r="D38" s="41" t="s">
        <v>59</v>
      </c>
      <c r="E38" s="102"/>
      <c r="F38" s="103"/>
      <c r="G38" s="5" t="s">
        <v>147</v>
      </c>
      <c r="H38" s="3">
        <v>7000000000</v>
      </c>
      <c r="I38" s="5" t="s">
        <v>2</v>
      </c>
      <c r="J38" s="11">
        <f>J39</f>
        <v>10</v>
      </c>
      <c r="M38" s="11">
        <f t="shared" si="1"/>
        <v>10</v>
      </c>
      <c r="N38" s="11">
        <f t="shared" si="1"/>
        <v>10</v>
      </c>
      <c r="O38" s="38"/>
      <c r="P38" s="17"/>
    </row>
    <row r="39" spans="1:16" s="1" customFormat="1" ht="27.75" customHeight="1">
      <c r="A39" s="12">
        <f t="shared" si="0"/>
        <v>28</v>
      </c>
      <c r="D39" s="41" t="s">
        <v>128</v>
      </c>
      <c r="E39" s="54"/>
      <c r="F39" s="55"/>
      <c r="G39" s="5" t="s">
        <v>147</v>
      </c>
      <c r="H39" s="3">
        <v>7001000000</v>
      </c>
      <c r="I39" s="5" t="s">
        <v>2</v>
      </c>
      <c r="J39" s="11">
        <f>J40</f>
        <v>10</v>
      </c>
      <c r="M39" s="11">
        <f t="shared" si="1"/>
        <v>10</v>
      </c>
      <c r="N39" s="11">
        <f t="shared" si="1"/>
        <v>10</v>
      </c>
      <c r="O39" s="38"/>
      <c r="P39" s="17"/>
    </row>
    <row r="40" spans="1:16" s="1" customFormat="1" ht="27.75" customHeight="1">
      <c r="A40" s="12">
        <f t="shared" si="0"/>
        <v>29</v>
      </c>
      <c r="D40" s="41" t="s">
        <v>148</v>
      </c>
      <c r="E40" s="98"/>
      <c r="F40" s="99"/>
      <c r="G40" s="5" t="s">
        <v>147</v>
      </c>
      <c r="H40" s="3">
        <v>7001000066</v>
      </c>
      <c r="I40" s="5" t="s">
        <v>2</v>
      </c>
      <c r="J40" s="11">
        <f>J41</f>
        <v>10</v>
      </c>
      <c r="M40" s="11">
        <f t="shared" si="1"/>
        <v>10</v>
      </c>
      <c r="N40" s="11">
        <f t="shared" si="1"/>
        <v>10</v>
      </c>
      <c r="O40" s="38"/>
      <c r="P40" s="17"/>
    </row>
    <row r="41" spans="1:16" s="1" customFormat="1" ht="15">
      <c r="A41" s="12">
        <f t="shared" si="0"/>
        <v>30</v>
      </c>
      <c r="D41" s="41" t="s">
        <v>149</v>
      </c>
      <c r="E41" s="60"/>
      <c r="F41" s="61"/>
      <c r="G41" s="5" t="s">
        <v>147</v>
      </c>
      <c r="H41" s="3">
        <v>7001000066</v>
      </c>
      <c r="I41" s="3">
        <v>870</v>
      </c>
      <c r="J41" s="11">
        <v>10</v>
      </c>
      <c r="M41" s="11">
        <v>10</v>
      </c>
      <c r="N41" s="11">
        <v>10</v>
      </c>
      <c r="O41" s="38"/>
      <c r="P41" s="17"/>
    </row>
    <row r="42" spans="1:16" s="1" customFormat="1" ht="15.75" customHeight="1">
      <c r="A42" s="12">
        <f t="shared" si="0"/>
        <v>31</v>
      </c>
      <c r="D42" s="48" t="s">
        <v>9</v>
      </c>
      <c r="E42" s="104"/>
      <c r="F42" s="105"/>
      <c r="G42" s="25" t="s">
        <v>33</v>
      </c>
      <c r="H42" s="25" t="s">
        <v>71</v>
      </c>
      <c r="I42" s="24" t="s">
        <v>2</v>
      </c>
      <c r="J42" s="18">
        <f>J43+J48</f>
        <v>1322.2</v>
      </c>
      <c r="M42" s="18">
        <f>M43+M48</f>
        <v>1150.2</v>
      </c>
      <c r="N42" s="18">
        <f>N43+N48</f>
        <v>1150.2</v>
      </c>
      <c r="O42" s="37"/>
      <c r="P42" s="37"/>
    </row>
    <row r="43" spans="1:16" s="1" customFormat="1" ht="49.5" customHeight="1">
      <c r="A43" s="12">
        <f t="shared" si="0"/>
        <v>32</v>
      </c>
      <c r="D43" s="41" t="s">
        <v>188</v>
      </c>
      <c r="E43" s="42"/>
      <c r="F43" s="43"/>
      <c r="G43" s="5" t="s">
        <v>33</v>
      </c>
      <c r="H43" s="5" t="s">
        <v>90</v>
      </c>
      <c r="I43" s="5" t="s">
        <v>2</v>
      </c>
      <c r="J43" s="11">
        <f>J44+J46</f>
        <v>1000</v>
      </c>
      <c r="M43" s="11">
        <f>M44+M46</f>
        <v>1000</v>
      </c>
      <c r="N43" s="11">
        <f>N44+N46</f>
        <v>1000</v>
      </c>
      <c r="O43" s="38"/>
      <c r="P43" s="38"/>
    </row>
    <row r="44" spans="1:16" s="1" customFormat="1" ht="21.75" customHeight="1">
      <c r="A44" s="12">
        <f t="shared" si="0"/>
        <v>33</v>
      </c>
      <c r="D44" s="41" t="s">
        <v>62</v>
      </c>
      <c r="E44" s="42"/>
      <c r="F44" s="43"/>
      <c r="G44" s="5" t="s">
        <v>33</v>
      </c>
      <c r="H44" s="5" t="s">
        <v>165</v>
      </c>
      <c r="I44" s="5" t="s">
        <v>2</v>
      </c>
      <c r="J44" s="11">
        <f>J45</f>
        <v>70</v>
      </c>
      <c r="M44" s="11">
        <f>M45</f>
        <v>70</v>
      </c>
      <c r="N44" s="11">
        <f>N45</f>
        <v>70</v>
      </c>
      <c r="O44" s="38"/>
      <c r="P44" s="38"/>
    </row>
    <row r="45" spans="1:16" s="1" customFormat="1" ht="40.5" customHeight="1">
      <c r="A45" s="12">
        <f t="shared" si="0"/>
        <v>34</v>
      </c>
      <c r="D45" s="41" t="s">
        <v>110</v>
      </c>
      <c r="E45" s="42"/>
      <c r="F45" s="43"/>
      <c r="G45" s="5" t="s">
        <v>33</v>
      </c>
      <c r="H45" s="5" t="s">
        <v>165</v>
      </c>
      <c r="I45" s="5" t="s">
        <v>52</v>
      </c>
      <c r="J45" s="11">
        <v>70</v>
      </c>
      <c r="M45" s="11">
        <v>70</v>
      </c>
      <c r="N45" s="11">
        <v>70</v>
      </c>
      <c r="O45" s="38"/>
      <c r="P45" s="38"/>
    </row>
    <row r="46" spans="1:16" s="1" customFormat="1" ht="18" customHeight="1">
      <c r="A46" s="12">
        <f t="shared" si="0"/>
        <v>35</v>
      </c>
      <c r="D46" s="41" t="s">
        <v>63</v>
      </c>
      <c r="E46" s="42"/>
      <c r="F46" s="43"/>
      <c r="G46" s="5" t="s">
        <v>33</v>
      </c>
      <c r="H46" s="5" t="s">
        <v>166</v>
      </c>
      <c r="I46" s="5" t="s">
        <v>2</v>
      </c>
      <c r="J46" s="11">
        <f>J47</f>
        <v>930</v>
      </c>
      <c r="M46" s="11">
        <f>M47</f>
        <v>930</v>
      </c>
      <c r="N46" s="11">
        <f>N47</f>
        <v>930</v>
      </c>
      <c r="O46" s="38"/>
      <c r="P46" s="38"/>
    </row>
    <row r="47" spans="1:16" s="1" customFormat="1" ht="33.75" customHeight="1">
      <c r="A47" s="12">
        <f t="shared" si="0"/>
        <v>36</v>
      </c>
      <c r="D47" s="41" t="s">
        <v>110</v>
      </c>
      <c r="E47" s="42"/>
      <c r="F47" s="43"/>
      <c r="G47" s="5" t="s">
        <v>33</v>
      </c>
      <c r="H47" s="5" t="s">
        <v>166</v>
      </c>
      <c r="I47" s="5" t="s">
        <v>52</v>
      </c>
      <c r="J47" s="11">
        <v>930</v>
      </c>
      <c r="M47" s="11">
        <v>930</v>
      </c>
      <c r="N47" s="11">
        <v>930</v>
      </c>
      <c r="O47" s="38"/>
      <c r="P47" s="38"/>
    </row>
    <row r="48" spans="1:16" s="1" customFormat="1" ht="21" customHeight="1">
      <c r="A48" s="12">
        <f t="shared" si="0"/>
        <v>37</v>
      </c>
      <c r="D48" s="41" t="s">
        <v>59</v>
      </c>
      <c r="E48" s="42"/>
      <c r="F48" s="43"/>
      <c r="G48" s="5" t="s">
        <v>33</v>
      </c>
      <c r="H48" s="3">
        <v>7000000000</v>
      </c>
      <c r="I48" s="3" t="s">
        <v>2</v>
      </c>
      <c r="J48" s="11">
        <f>J49</f>
        <v>322.2</v>
      </c>
      <c r="M48" s="11">
        <f>M50+M56+M58+M54</f>
        <v>150.2</v>
      </c>
      <c r="N48" s="11">
        <f>N50+N56+N58+N54</f>
        <v>150.2</v>
      </c>
      <c r="O48" s="38"/>
      <c r="P48" s="38"/>
    </row>
    <row r="49" spans="1:16" s="1" customFormat="1" ht="21" customHeight="1">
      <c r="A49" s="12">
        <f t="shared" si="0"/>
        <v>38</v>
      </c>
      <c r="D49" s="41" t="s">
        <v>128</v>
      </c>
      <c r="E49" s="54"/>
      <c r="F49" s="55"/>
      <c r="G49" s="5" t="s">
        <v>33</v>
      </c>
      <c r="H49" s="3">
        <v>7001000000</v>
      </c>
      <c r="I49" s="3" t="s">
        <v>2</v>
      </c>
      <c r="J49" s="11">
        <f>J50+J54+J56+J58</f>
        <v>322.2</v>
      </c>
      <c r="M49" s="11">
        <f>M48</f>
        <v>150.2</v>
      </c>
      <c r="N49" s="11">
        <f>N48</f>
        <v>150.2</v>
      </c>
      <c r="O49" s="38"/>
      <c r="P49" s="38"/>
    </row>
    <row r="50" spans="1:16" s="1" customFormat="1" ht="27" customHeight="1">
      <c r="A50" s="12">
        <f t="shared" si="0"/>
        <v>39</v>
      </c>
      <c r="D50" s="41" t="s">
        <v>10</v>
      </c>
      <c r="E50" s="56"/>
      <c r="F50" s="57"/>
      <c r="G50" s="5" t="s">
        <v>33</v>
      </c>
      <c r="H50" s="3">
        <v>7001000005</v>
      </c>
      <c r="I50" s="3" t="s">
        <v>2</v>
      </c>
      <c r="J50" s="11">
        <f>J51+J53+J52</f>
        <v>166</v>
      </c>
      <c r="M50" s="11">
        <f>M51+M53</f>
        <v>0</v>
      </c>
      <c r="N50" s="11">
        <f>N51+N53</f>
        <v>0</v>
      </c>
      <c r="O50" s="38"/>
      <c r="P50" s="38"/>
    </row>
    <row r="51" spans="1:16" s="1" customFormat="1" ht="44.25" customHeight="1">
      <c r="A51" s="12">
        <f t="shared" si="0"/>
        <v>40</v>
      </c>
      <c r="D51" s="41" t="s">
        <v>110</v>
      </c>
      <c r="E51" s="42"/>
      <c r="F51" s="43"/>
      <c r="G51" s="5" t="s">
        <v>33</v>
      </c>
      <c r="H51" s="3">
        <v>7001000005</v>
      </c>
      <c r="I51" s="3">
        <v>240</v>
      </c>
      <c r="J51" s="11">
        <f>150-11</f>
        <v>139</v>
      </c>
      <c r="M51" s="11">
        <v>0</v>
      </c>
      <c r="N51" s="11">
        <v>0</v>
      </c>
      <c r="O51" s="38"/>
      <c r="P51" s="38"/>
    </row>
    <row r="52" spans="1:16" s="1" customFormat="1" ht="30" customHeight="1">
      <c r="A52" s="12">
        <f t="shared" si="0"/>
        <v>41</v>
      </c>
      <c r="D52" s="41" t="s">
        <v>198</v>
      </c>
      <c r="E52" s="42"/>
      <c r="F52" s="43"/>
      <c r="G52" s="5" t="s">
        <v>33</v>
      </c>
      <c r="H52" s="3">
        <v>7001000005</v>
      </c>
      <c r="I52" s="3">
        <v>830</v>
      </c>
      <c r="J52" s="11">
        <v>9</v>
      </c>
      <c r="M52" s="11">
        <v>0</v>
      </c>
      <c r="N52" s="11">
        <v>0</v>
      </c>
      <c r="O52" s="38"/>
      <c r="P52" s="38"/>
    </row>
    <row r="53" spans="1:16" s="1" customFormat="1" ht="17.25" customHeight="1">
      <c r="A53" s="12">
        <f t="shared" si="0"/>
        <v>42</v>
      </c>
      <c r="D53" s="41" t="s">
        <v>55</v>
      </c>
      <c r="E53" s="42"/>
      <c r="F53" s="43"/>
      <c r="G53" s="5" t="s">
        <v>33</v>
      </c>
      <c r="H53" s="3">
        <v>7001000005</v>
      </c>
      <c r="I53" s="3">
        <v>850</v>
      </c>
      <c r="J53" s="11">
        <f>15-8+11</f>
        <v>18</v>
      </c>
      <c r="M53" s="11">
        <v>0</v>
      </c>
      <c r="N53" s="11">
        <v>0</v>
      </c>
      <c r="O53" s="38"/>
      <c r="P53" s="38"/>
    </row>
    <row r="54" spans="1:16" s="1" customFormat="1" ht="17.25" customHeight="1">
      <c r="A54" s="12">
        <f t="shared" si="0"/>
        <v>43</v>
      </c>
      <c r="D54" s="41" t="s">
        <v>120</v>
      </c>
      <c r="E54" s="75"/>
      <c r="F54" s="76"/>
      <c r="G54" s="5" t="s">
        <v>33</v>
      </c>
      <c r="H54" s="3">
        <v>7001000006</v>
      </c>
      <c r="I54" s="3" t="s">
        <v>2</v>
      </c>
      <c r="J54" s="11">
        <f>J55</f>
        <v>6</v>
      </c>
      <c r="M54" s="11">
        <f>M55</f>
        <v>0</v>
      </c>
      <c r="N54" s="11">
        <f>N55</f>
        <v>0</v>
      </c>
      <c r="O54" s="38"/>
      <c r="P54" s="38"/>
    </row>
    <row r="55" spans="1:16" s="1" customFormat="1" ht="34.5" customHeight="1">
      <c r="A55" s="12">
        <f t="shared" si="0"/>
        <v>44</v>
      </c>
      <c r="D55" s="41" t="s">
        <v>110</v>
      </c>
      <c r="E55" s="42"/>
      <c r="F55" s="43"/>
      <c r="G55" s="5" t="s">
        <v>33</v>
      </c>
      <c r="H55" s="3">
        <v>7001000006</v>
      </c>
      <c r="I55" s="3">
        <v>240</v>
      </c>
      <c r="J55" s="11">
        <f>7-1</f>
        <v>6</v>
      </c>
      <c r="M55" s="11">
        <v>0</v>
      </c>
      <c r="N55" s="11">
        <v>0</v>
      </c>
      <c r="O55" s="38"/>
      <c r="P55" s="38"/>
    </row>
    <row r="56" spans="1:16" s="1" customFormat="1" ht="33.75" customHeight="1">
      <c r="A56" s="12">
        <f t="shared" si="0"/>
        <v>45</v>
      </c>
      <c r="D56" s="41" t="s">
        <v>53</v>
      </c>
      <c r="E56" s="42"/>
      <c r="F56" s="43"/>
      <c r="G56" s="5" t="s">
        <v>33</v>
      </c>
      <c r="H56" s="3">
        <v>7001000007</v>
      </c>
      <c r="I56" s="5" t="s">
        <v>2</v>
      </c>
      <c r="J56" s="11">
        <f>J57</f>
        <v>150</v>
      </c>
      <c r="M56" s="11">
        <f>M57</f>
        <v>150</v>
      </c>
      <c r="N56" s="11">
        <f>N57</f>
        <v>150</v>
      </c>
      <c r="O56" s="38"/>
      <c r="P56" s="38"/>
    </row>
    <row r="57" spans="1:16" s="1" customFormat="1" ht="26.25" customHeight="1">
      <c r="A57" s="12">
        <f t="shared" si="0"/>
        <v>46</v>
      </c>
      <c r="D57" s="41" t="s">
        <v>57</v>
      </c>
      <c r="E57" s="42"/>
      <c r="F57" s="43"/>
      <c r="G57" s="5" t="s">
        <v>33</v>
      </c>
      <c r="H57" s="3">
        <v>7001000007</v>
      </c>
      <c r="I57" s="5" t="s">
        <v>56</v>
      </c>
      <c r="J57" s="11">
        <v>150</v>
      </c>
      <c r="M57" s="11">
        <v>150</v>
      </c>
      <c r="N57" s="11">
        <v>150</v>
      </c>
      <c r="O57" s="38"/>
      <c r="P57" s="38"/>
    </row>
    <row r="58" spans="1:16" s="1" customFormat="1" ht="62.25" customHeight="1">
      <c r="A58" s="12">
        <f t="shared" si="0"/>
        <v>47</v>
      </c>
      <c r="D58" s="41" t="s">
        <v>95</v>
      </c>
      <c r="E58" s="73"/>
      <c r="F58" s="74"/>
      <c r="G58" s="5" t="s">
        <v>33</v>
      </c>
      <c r="H58" s="3">
        <v>7001041100</v>
      </c>
      <c r="I58" s="5" t="s">
        <v>2</v>
      </c>
      <c r="J58" s="11">
        <f>J59</f>
        <v>0.2</v>
      </c>
      <c r="M58" s="11">
        <f>M59</f>
        <v>0.2</v>
      </c>
      <c r="N58" s="11">
        <f>N59</f>
        <v>0.2</v>
      </c>
      <c r="O58" s="38"/>
      <c r="P58" s="38"/>
    </row>
    <row r="59" spans="1:16" s="1" customFormat="1" ht="45.75" customHeight="1">
      <c r="A59" s="12">
        <f t="shared" si="0"/>
        <v>48</v>
      </c>
      <c r="D59" s="41" t="s">
        <v>110</v>
      </c>
      <c r="E59" s="42"/>
      <c r="F59" s="43"/>
      <c r="G59" s="5" t="s">
        <v>33</v>
      </c>
      <c r="H59" s="3">
        <v>7001041100</v>
      </c>
      <c r="I59" s="5" t="s">
        <v>52</v>
      </c>
      <c r="J59" s="11">
        <v>0.2</v>
      </c>
      <c r="M59" s="11">
        <v>0.2</v>
      </c>
      <c r="N59" s="11">
        <v>0.2</v>
      </c>
      <c r="O59" s="38"/>
      <c r="P59" s="38"/>
    </row>
    <row r="60" spans="1:16" s="1" customFormat="1" ht="20.25" customHeight="1">
      <c r="A60" s="12">
        <f t="shared" si="0"/>
        <v>49</v>
      </c>
      <c r="D60" s="48" t="s">
        <v>99</v>
      </c>
      <c r="E60" s="64"/>
      <c r="F60" s="65"/>
      <c r="G60" s="25" t="s">
        <v>93</v>
      </c>
      <c r="H60" s="25" t="s">
        <v>71</v>
      </c>
      <c r="I60" s="25" t="s">
        <v>2</v>
      </c>
      <c r="J60" s="18">
        <f>J61</f>
        <v>672.9</v>
      </c>
      <c r="M60" s="18">
        <f>M61</f>
        <v>702.7</v>
      </c>
      <c r="N60" s="18">
        <f>N61</f>
        <v>727.2</v>
      </c>
      <c r="O60" s="17"/>
      <c r="P60" s="17"/>
    </row>
    <row r="61" spans="1:16" s="1" customFormat="1" ht="23.25" customHeight="1">
      <c r="A61" s="12">
        <f t="shared" si="0"/>
        <v>50</v>
      </c>
      <c r="D61" s="48" t="s">
        <v>100</v>
      </c>
      <c r="E61" s="64"/>
      <c r="F61" s="65"/>
      <c r="G61" s="25" t="s">
        <v>94</v>
      </c>
      <c r="H61" s="25" t="s">
        <v>71</v>
      </c>
      <c r="I61" s="24" t="s">
        <v>2</v>
      </c>
      <c r="J61" s="18">
        <f>J62</f>
        <v>672.9</v>
      </c>
      <c r="M61" s="18">
        <f>M62</f>
        <v>702.7</v>
      </c>
      <c r="N61" s="18">
        <f>N62</f>
        <v>727.2</v>
      </c>
      <c r="O61" s="17"/>
      <c r="P61" s="17"/>
    </row>
    <row r="62" spans="1:16" s="1" customFormat="1" ht="18" customHeight="1">
      <c r="A62" s="12">
        <f t="shared" si="0"/>
        <v>51</v>
      </c>
      <c r="D62" s="41" t="s">
        <v>59</v>
      </c>
      <c r="E62" s="42"/>
      <c r="F62" s="43"/>
      <c r="G62" s="5" t="s">
        <v>94</v>
      </c>
      <c r="H62" s="5">
        <v>7000000000</v>
      </c>
      <c r="I62" s="5" t="s">
        <v>2</v>
      </c>
      <c r="J62" s="11">
        <f>J64</f>
        <v>672.9</v>
      </c>
      <c r="M62" s="11">
        <f>M64</f>
        <v>702.7</v>
      </c>
      <c r="N62" s="11">
        <f>N64</f>
        <v>727.2</v>
      </c>
      <c r="O62" s="17"/>
      <c r="P62" s="17"/>
    </row>
    <row r="63" spans="1:16" s="1" customFormat="1" ht="18" customHeight="1">
      <c r="A63" s="12">
        <f t="shared" si="0"/>
        <v>52</v>
      </c>
      <c r="D63" s="41" t="s">
        <v>128</v>
      </c>
      <c r="E63" s="54"/>
      <c r="F63" s="55"/>
      <c r="G63" s="5" t="s">
        <v>94</v>
      </c>
      <c r="H63" s="3">
        <v>7001000000</v>
      </c>
      <c r="I63" s="5" t="s">
        <v>2</v>
      </c>
      <c r="J63" s="11">
        <f>J62</f>
        <v>672.9</v>
      </c>
      <c r="M63" s="11">
        <f>M62</f>
        <v>702.7</v>
      </c>
      <c r="N63" s="11">
        <f>N62</f>
        <v>727.2</v>
      </c>
      <c r="O63" s="17"/>
      <c r="P63" s="17"/>
    </row>
    <row r="64" spans="1:16" s="1" customFormat="1" ht="46.5" customHeight="1">
      <c r="A64" s="12">
        <f t="shared" si="0"/>
        <v>53</v>
      </c>
      <c r="D64" s="41" t="s">
        <v>139</v>
      </c>
      <c r="E64" s="73"/>
      <c r="F64" s="74"/>
      <c r="G64" s="5" t="s">
        <v>94</v>
      </c>
      <c r="H64" s="5">
        <v>7001051180</v>
      </c>
      <c r="I64" s="5" t="s">
        <v>2</v>
      </c>
      <c r="J64" s="11">
        <f>J65+J66</f>
        <v>672.9</v>
      </c>
      <c r="M64" s="11">
        <f>M65+M66</f>
        <v>702.7</v>
      </c>
      <c r="N64" s="11">
        <f>N65+N66</f>
        <v>727.2</v>
      </c>
      <c r="O64" s="17"/>
      <c r="P64" s="17"/>
    </row>
    <row r="65" spans="1:16" s="1" customFormat="1" ht="15" customHeight="1">
      <c r="A65" s="12">
        <f t="shared" si="0"/>
        <v>54</v>
      </c>
      <c r="D65" s="41" t="s">
        <v>109</v>
      </c>
      <c r="E65" s="42"/>
      <c r="F65" s="43"/>
      <c r="G65" s="5" t="s">
        <v>94</v>
      </c>
      <c r="H65" s="5">
        <v>7001051180</v>
      </c>
      <c r="I65" s="5">
        <v>120</v>
      </c>
      <c r="J65" s="11">
        <v>650</v>
      </c>
      <c r="M65" s="11">
        <v>676</v>
      </c>
      <c r="N65" s="11">
        <v>700</v>
      </c>
      <c r="O65" s="17"/>
      <c r="P65" s="17"/>
    </row>
    <row r="66" spans="1:16" s="1" customFormat="1" ht="32.25" customHeight="1">
      <c r="A66" s="12">
        <f t="shared" si="0"/>
        <v>55</v>
      </c>
      <c r="D66" s="41" t="s">
        <v>110</v>
      </c>
      <c r="E66" s="42"/>
      <c r="F66" s="43"/>
      <c r="G66" s="5" t="s">
        <v>94</v>
      </c>
      <c r="H66" s="5">
        <v>7001051180</v>
      </c>
      <c r="I66" s="5" t="s">
        <v>52</v>
      </c>
      <c r="J66" s="11">
        <v>22.9</v>
      </c>
      <c r="M66" s="11">
        <v>26.7</v>
      </c>
      <c r="N66" s="11">
        <v>27.2</v>
      </c>
      <c r="O66" s="17"/>
      <c r="P66" s="17"/>
    </row>
    <row r="67" spans="1:16" s="2" customFormat="1" ht="18.75" customHeight="1">
      <c r="A67" s="12">
        <f t="shared" si="0"/>
        <v>56</v>
      </c>
      <c r="D67" s="48" t="s">
        <v>101</v>
      </c>
      <c r="E67" s="79"/>
      <c r="F67" s="80"/>
      <c r="G67" s="25" t="s">
        <v>11</v>
      </c>
      <c r="H67" s="25" t="s">
        <v>71</v>
      </c>
      <c r="I67" s="25" t="s">
        <v>2</v>
      </c>
      <c r="J67" s="18">
        <f>J68+J75</f>
        <v>800</v>
      </c>
      <c r="M67" s="18">
        <f>M68+M75</f>
        <v>650</v>
      </c>
      <c r="N67" s="18">
        <f>N68+N75</f>
        <v>650</v>
      </c>
      <c r="O67" s="30"/>
      <c r="P67" s="30"/>
    </row>
    <row r="68" spans="1:15" ht="39.75" customHeight="1">
      <c r="A68" s="12">
        <f t="shared" si="0"/>
        <v>57</v>
      </c>
      <c r="D68" s="66" t="s">
        <v>121</v>
      </c>
      <c r="E68" s="81"/>
      <c r="F68" s="81"/>
      <c r="G68" s="24" t="s">
        <v>12</v>
      </c>
      <c r="H68" s="25" t="s">
        <v>71</v>
      </c>
      <c r="I68" s="24" t="s">
        <v>2</v>
      </c>
      <c r="J68" s="18">
        <f>J69</f>
        <v>670</v>
      </c>
      <c r="M68" s="18">
        <f>M69</f>
        <v>520</v>
      </c>
      <c r="N68" s="18">
        <f>N69</f>
        <v>520</v>
      </c>
      <c r="O68" s="17"/>
    </row>
    <row r="69" spans="1:15" ht="42.75" customHeight="1">
      <c r="A69" s="12">
        <f t="shared" si="0"/>
        <v>58</v>
      </c>
      <c r="D69" s="41" t="s">
        <v>152</v>
      </c>
      <c r="E69" s="42"/>
      <c r="F69" s="43"/>
      <c r="G69" s="5" t="s">
        <v>12</v>
      </c>
      <c r="H69" s="5" t="s">
        <v>78</v>
      </c>
      <c r="I69" s="5" t="s">
        <v>2</v>
      </c>
      <c r="J69" s="11">
        <f>J72+J70</f>
        <v>670</v>
      </c>
      <c r="M69" s="11">
        <f>M72+M70</f>
        <v>520</v>
      </c>
      <c r="N69" s="11">
        <f>N72+N70</f>
        <v>520</v>
      </c>
      <c r="O69" s="17"/>
    </row>
    <row r="70" spans="1:15" ht="51" customHeight="1">
      <c r="A70" s="12">
        <f t="shared" si="0"/>
        <v>59</v>
      </c>
      <c r="D70" s="41" t="s">
        <v>141</v>
      </c>
      <c r="E70" s="42"/>
      <c r="F70" s="43"/>
      <c r="G70" s="5" t="s">
        <v>12</v>
      </c>
      <c r="H70" s="5" t="s">
        <v>87</v>
      </c>
      <c r="I70" s="5" t="s">
        <v>2</v>
      </c>
      <c r="J70" s="11">
        <f>J71</f>
        <v>335</v>
      </c>
      <c r="M70" s="11">
        <f>M71</f>
        <v>185</v>
      </c>
      <c r="N70" s="11">
        <f>N71</f>
        <v>185</v>
      </c>
      <c r="O70" s="17"/>
    </row>
    <row r="71" spans="1:15" ht="42.75" customHeight="1">
      <c r="A71" s="12">
        <f t="shared" si="0"/>
        <v>60</v>
      </c>
      <c r="D71" s="41" t="s">
        <v>110</v>
      </c>
      <c r="E71" s="42"/>
      <c r="F71" s="43"/>
      <c r="G71" s="5" t="s">
        <v>12</v>
      </c>
      <c r="H71" s="5" t="s">
        <v>87</v>
      </c>
      <c r="I71" s="5" t="s">
        <v>52</v>
      </c>
      <c r="J71" s="11">
        <f>185+150</f>
        <v>335</v>
      </c>
      <c r="M71" s="11">
        <v>185</v>
      </c>
      <c r="N71" s="11">
        <v>185</v>
      </c>
      <c r="O71" s="17"/>
    </row>
    <row r="72" spans="1:15" ht="15">
      <c r="A72" s="12">
        <f t="shared" si="0"/>
        <v>61</v>
      </c>
      <c r="D72" s="41" t="s">
        <v>140</v>
      </c>
      <c r="E72" s="56"/>
      <c r="F72" s="57"/>
      <c r="G72" s="5" t="s">
        <v>12</v>
      </c>
      <c r="H72" s="5" t="s">
        <v>88</v>
      </c>
      <c r="I72" s="5" t="s">
        <v>2</v>
      </c>
      <c r="J72" s="11">
        <f>J73+J74</f>
        <v>335</v>
      </c>
      <c r="M72" s="11">
        <f>M73+M74</f>
        <v>335</v>
      </c>
      <c r="N72" s="11">
        <f>N73+N74</f>
        <v>335</v>
      </c>
      <c r="O72" s="17"/>
    </row>
    <row r="73" spans="1:17" ht="37.5" customHeight="1">
      <c r="A73" s="12">
        <f t="shared" si="0"/>
        <v>62</v>
      </c>
      <c r="D73" s="41" t="s">
        <v>110</v>
      </c>
      <c r="E73" s="42"/>
      <c r="F73" s="43"/>
      <c r="G73" s="5" t="s">
        <v>12</v>
      </c>
      <c r="H73" s="5" t="s">
        <v>88</v>
      </c>
      <c r="I73" s="5" t="s">
        <v>52</v>
      </c>
      <c r="J73" s="11">
        <v>235</v>
      </c>
      <c r="M73" s="11">
        <v>235</v>
      </c>
      <c r="N73" s="11">
        <v>235</v>
      </c>
      <c r="O73" s="38"/>
      <c r="P73" s="38"/>
      <c r="Q73" s="38"/>
    </row>
    <row r="74" spans="1:15" ht="26.25" customHeight="1">
      <c r="A74" s="12">
        <f t="shared" si="0"/>
        <v>63</v>
      </c>
      <c r="D74" s="41" t="s">
        <v>57</v>
      </c>
      <c r="E74" s="42"/>
      <c r="F74" s="43"/>
      <c r="G74" s="5" t="s">
        <v>12</v>
      </c>
      <c r="H74" s="5" t="s">
        <v>88</v>
      </c>
      <c r="I74" s="5" t="s">
        <v>56</v>
      </c>
      <c r="J74" s="11">
        <v>100</v>
      </c>
      <c r="M74" s="11">
        <v>100</v>
      </c>
      <c r="N74" s="11">
        <v>100</v>
      </c>
      <c r="O74" s="17"/>
    </row>
    <row r="75" spans="1:15" ht="36" customHeight="1">
      <c r="A75" s="12">
        <f t="shared" si="0"/>
        <v>64</v>
      </c>
      <c r="D75" s="48" t="s">
        <v>72</v>
      </c>
      <c r="E75" s="64"/>
      <c r="F75" s="65"/>
      <c r="G75" s="25" t="s">
        <v>73</v>
      </c>
      <c r="H75" s="25" t="s">
        <v>71</v>
      </c>
      <c r="I75" s="25" t="s">
        <v>2</v>
      </c>
      <c r="J75" s="18">
        <f>J79+J76</f>
        <v>130</v>
      </c>
      <c r="M75" s="18">
        <f>M79+M76</f>
        <v>130</v>
      </c>
      <c r="N75" s="18">
        <f>N79+N76</f>
        <v>130</v>
      </c>
      <c r="O75" s="17"/>
    </row>
    <row r="76" spans="1:15" ht="48.75" customHeight="1">
      <c r="A76" s="12">
        <f t="shared" si="0"/>
        <v>65</v>
      </c>
      <c r="D76" s="41" t="s">
        <v>153</v>
      </c>
      <c r="E76" s="42"/>
      <c r="F76" s="43"/>
      <c r="G76" s="5" t="s">
        <v>73</v>
      </c>
      <c r="H76" s="5" t="s">
        <v>126</v>
      </c>
      <c r="I76" s="5" t="s">
        <v>2</v>
      </c>
      <c r="J76" s="11">
        <f>J77</f>
        <v>40</v>
      </c>
      <c r="M76" s="11">
        <f>M77</f>
        <v>40</v>
      </c>
      <c r="N76" s="11">
        <f>N77</f>
        <v>40</v>
      </c>
      <c r="O76" s="17"/>
    </row>
    <row r="77" spans="1:15" ht="36" customHeight="1">
      <c r="A77" s="12">
        <f t="shared" si="0"/>
        <v>66</v>
      </c>
      <c r="D77" s="41" t="s">
        <v>132</v>
      </c>
      <c r="E77" s="56"/>
      <c r="F77" s="57"/>
      <c r="G77" s="5" t="s">
        <v>73</v>
      </c>
      <c r="H77" s="5" t="s">
        <v>127</v>
      </c>
      <c r="I77" s="5" t="s">
        <v>2</v>
      </c>
      <c r="J77" s="11">
        <f>J78</f>
        <v>40</v>
      </c>
      <c r="M77" s="11">
        <f>M78</f>
        <v>40</v>
      </c>
      <c r="N77" s="11">
        <f>N78</f>
        <v>40</v>
      </c>
      <c r="O77" s="17"/>
    </row>
    <row r="78" spans="1:15" ht="36" customHeight="1">
      <c r="A78" s="12">
        <f t="shared" si="0"/>
        <v>67</v>
      </c>
      <c r="D78" s="41" t="s">
        <v>110</v>
      </c>
      <c r="E78" s="42"/>
      <c r="F78" s="43"/>
      <c r="G78" s="5" t="s">
        <v>73</v>
      </c>
      <c r="H78" s="5" t="s">
        <v>127</v>
      </c>
      <c r="I78" s="5" t="s">
        <v>52</v>
      </c>
      <c r="J78" s="11">
        <v>40</v>
      </c>
      <c r="M78" s="11">
        <v>40</v>
      </c>
      <c r="N78" s="11">
        <v>40</v>
      </c>
      <c r="O78" s="17"/>
    </row>
    <row r="79" spans="1:15" ht="15">
      <c r="A79" s="12">
        <f t="shared" si="0"/>
        <v>68</v>
      </c>
      <c r="D79" s="41" t="s">
        <v>59</v>
      </c>
      <c r="E79" s="42"/>
      <c r="F79" s="43"/>
      <c r="G79" s="5" t="s">
        <v>73</v>
      </c>
      <c r="H79" s="3">
        <v>7000000000</v>
      </c>
      <c r="I79" s="5" t="s">
        <v>2</v>
      </c>
      <c r="J79" s="11">
        <f>J81</f>
        <v>90</v>
      </c>
      <c r="M79" s="11">
        <f>M81</f>
        <v>90</v>
      </c>
      <c r="N79" s="11">
        <f>N81</f>
        <v>90</v>
      </c>
      <c r="O79" s="17"/>
    </row>
    <row r="80" spans="1:15" ht="29.25" customHeight="1">
      <c r="A80" s="12">
        <f t="shared" si="0"/>
        <v>69</v>
      </c>
      <c r="D80" s="41" t="s">
        <v>128</v>
      </c>
      <c r="E80" s="54"/>
      <c r="F80" s="55"/>
      <c r="G80" s="5" t="s">
        <v>73</v>
      </c>
      <c r="H80" s="3">
        <v>7001000000</v>
      </c>
      <c r="I80" s="5" t="s">
        <v>2</v>
      </c>
      <c r="J80" s="11">
        <f>J79</f>
        <v>90</v>
      </c>
      <c r="M80" s="11">
        <f>M79</f>
        <v>90</v>
      </c>
      <c r="N80" s="11">
        <f>N79</f>
        <v>90</v>
      </c>
      <c r="O80" s="17"/>
    </row>
    <row r="81" spans="1:15" ht="36" customHeight="1">
      <c r="A81" s="12">
        <f t="shared" si="0"/>
        <v>70</v>
      </c>
      <c r="D81" s="41" t="s">
        <v>116</v>
      </c>
      <c r="E81" s="42"/>
      <c r="F81" s="43"/>
      <c r="G81" s="5" t="s">
        <v>73</v>
      </c>
      <c r="H81" s="3">
        <v>7001000011</v>
      </c>
      <c r="I81" s="5" t="s">
        <v>2</v>
      </c>
      <c r="J81" s="11">
        <f>J82</f>
        <v>90</v>
      </c>
      <c r="M81" s="11">
        <f>M82</f>
        <v>90</v>
      </c>
      <c r="N81" s="11">
        <f>N82</f>
        <v>90</v>
      </c>
      <c r="O81" s="17"/>
    </row>
    <row r="82" spans="1:15" ht="42" customHeight="1">
      <c r="A82" s="12">
        <f t="shared" si="0"/>
        <v>71</v>
      </c>
      <c r="D82" s="41" t="s">
        <v>110</v>
      </c>
      <c r="E82" s="42"/>
      <c r="F82" s="43"/>
      <c r="G82" s="5" t="s">
        <v>73</v>
      </c>
      <c r="H82" s="3">
        <v>7001000011</v>
      </c>
      <c r="I82" s="5" t="s">
        <v>52</v>
      </c>
      <c r="J82" s="11">
        <v>90</v>
      </c>
      <c r="M82" s="11">
        <v>90</v>
      </c>
      <c r="N82" s="11">
        <v>90</v>
      </c>
      <c r="O82" s="17"/>
    </row>
    <row r="83" spans="1:15" ht="15.75">
      <c r="A83" s="12">
        <f t="shared" si="0"/>
        <v>72</v>
      </c>
      <c r="D83" s="48" t="s">
        <v>102</v>
      </c>
      <c r="E83" s="49"/>
      <c r="F83" s="50"/>
      <c r="G83" s="25" t="s">
        <v>13</v>
      </c>
      <c r="H83" s="25" t="s">
        <v>71</v>
      </c>
      <c r="I83" s="25" t="s">
        <v>2</v>
      </c>
      <c r="J83" s="18">
        <f>J84+J89+J103</f>
        <v>131076.5</v>
      </c>
      <c r="M83" s="18">
        <f>M84+M89+M103</f>
        <v>111728</v>
      </c>
      <c r="N83" s="18">
        <f>N84+N89+N103</f>
        <v>71949</v>
      </c>
      <c r="O83" s="17"/>
    </row>
    <row r="84" spans="1:15" ht="17.25" customHeight="1">
      <c r="A84" s="12">
        <f t="shared" si="0"/>
        <v>73</v>
      </c>
      <c r="D84" s="48" t="s">
        <v>38</v>
      </c>
      <c r="E84" s="82"/>
      <c r="F84" s="83"/>
      <c r="G84" s="25" t="s">
        <v>40</v>
      </c>
      <c r="H84" s="25" t="s">
        <v>71</v>
      </c>
      <c r="I84" s="25" t="s">
        <v>2</v>
      </c>
      <c r="J84" s="18">
        <f>J87</f>
        <v>1100</v>
      </c>
      <c r="M84" s="18">
        <f>M87</f>
        <v>1100</v>
      </c>
      <c r="N84" s="18">
        <f>N87</f>
        <v>1100</v>
      </c>
      <c r="O84" s="17"/>
    </row>
    <row r="85" spans="1:15" ht="17.25" customHeight="1">
      <c r="A85" s="12">
        <f t="shared" si="0"/>
        <v>74</v>
      </c>
      <c r="D85" s="41" t="s">
        <v>59</v>
      </c>
      <c r="E85" s="42"/>
      <c r="F85" s="43"/>
      <c r="G85" s="5" t="s">
        <v>40</v>
      </c>
      <c r="H85" s="3">
        <v>7000000000</v>
      </c>
      <c r="I85" s="5" t="s">
        <v>2</v>
      </c>
      <c r="J85" s="11">
        <f>J87</f>
        <v>1100</v>
      </c>
      <c r="M85" s="11">
        <f>M87</f>
        <v>1100</v>
      </c>
      <c r="N85" s="11">
        <f>N87</f>
        <v>1100</v>
      </c>
      <c r="O85" s="17"/>
    </row>
    <row r="86" spans="1:15" ht="26.25" customHeight="1">
      <c r="A86" s="12">
        <f t="shared" si="0"/>
        <v>75</v>
      </c>
      <c r="D86" s="41" t="s">
        <v>128</v>
      </c>
      <c r="E86" s="54"/>
      <c r="F86" s="55"/>
      <c r="G86" s="5" t="s">
        <v>40</v>
      </c>
      <c r="H86" s="3">
        <v>7001000000</v>
      </c>
      <c r="I86" s="5" t="s">
        <v>2</v>
      </c>
      <c r="J86" s="11">
        <f>J85</f>
        <v>1100</v>
      </c>
      <c r="M86" s="11">
        <f>M85</f>
        <v>1100</v>
      </c>
      <c r="N86" s="11">
        <f>N85</f>
        <v>1100</v>
      </c>
      <c r="O86" s="17"/>
    </row>
    <row r="87" spans="1:15" ht="17.25" customHeight="1">
      <c r="A87" s="12">
        <f t="shared" si="0"/>
        <v>76</v>
      </c>
      <c r="D87" s="41" t="s">
        <v>39</v>
      </c>
      <c r="E87" s="46"/>
      <c r="F87" s="47"/>
      <c r="G87" s="5" t="s">
        <v>40</v>
      </c>
      <c r="H87" s="3">
        <v>7001000030</v>
      </c>
      <c r="I87" s="5" t="s">
        <v>2</v>
      </c>
      <c r="J87" s="11">
        <f>J88</f>
        <v>1100</v>
      </c>
      <c r="M87" s="11">
        <f>M88</f>
        <v>1100</v>
      </c>
      <c r="N87" s="11">
        <f>N88</f>
        <v>1100</v>
      </c>
      <c r="O87" s="17"/>
    </row>
    <row r="88" spans="1:15" ht="31.5" customHeight="1">
      <c r="A88" s="12">
        <f t="shared" si="0"/>
        <v>77</v>
      </c>
      <c r="D88" s="41" t="s">
        <v>110</v>
      </c>
      <c r="E88" s="46"/>
      <c r="F88" s="47"/>
      <c r="G88" s="5" t="s">
        <v>40</v>
      </c>
      <c r="H88" s="3">
        <v>7001000030</v>
      </c>
      <c r="I88" s="5" t="s">
        <v>52</v>
      </c>
      <c r="J88" s="11">
        <v>1100</v>
      </c>
      <c r="M88" s="11">
        <v>1100</v>
      </c>
      <c r="N88" s="11">
        <v>1100</v>
      </c>
      <c r="O88" s="38"/>
    </row>
    <row r="89" spans="1:15" ht="26.25" customHeight="1">
      <c r="A89" s="12">
        <f aca="true" t="shared" si="2" ref="A89:A152">A88+1</f>
        <v>78</v>
      </c>
      <c r="D89" s="48" t="s">
        <v>37</v>
      </c>
      <c r="E89" s="64"/>
      <c r="F89" s="65"/>
      <c r="G89" s="25" t="s">
        <v>36</v>
      </c>
      <c r="H89" s="25" t="s">
        <v>71</v>
      </c>
      <c r="I89" s="25" t="s">
        <v>2</v>
      </c>
      <c r="J89" s="18">
        <f>J90</f>
        <v>119010.3</v>
      </c>
      <c r="M89" s="18">
        <f>M90</f>
        <v>110188</v>
      </c>
      <c r="N89" s="18">
        <f>N90</f>
        <v>70409</v>
      </c>
      <c r="O89" s="17"/>
    </row>
    <row r="90" spans="1:15" ht="48.75" customHeight="1">
      <c r="A90" s="12">
        <f t="shared" si="2"/>
        <v>79</v>
      </c>
      <c r="D90" s="41" t="s">
        <v>154</v>
      </c>
      <c r="E90" s="42"/>
      <c r="F90" s="43"/>
      <c r="G90" s="5" t="s">
        <v>36</v>
      </c>
      <c r="H90" s="5" t="s">
        <v>167</v>
      </c>
      <c r="I90" s="5" t="s">
        <v>2</v>
      </c>
      <c r="J90" s="11">
        <f>J91+J93+J96+J99+J101</f>
        <v>119010.3</v>
      </c>
      <c r="M90" s="11">
        <f>M91+M93+M96</f>
        <v>110188</v>
      </c>
      <c r="N90" s="11">
        <f>N91+N93+N96</f>
        <v>70409</v>
      </c>
      <c r="O90" s="17"/>
    </row>
    <row r="91" spans="1:15" ht="21.75" customHeight="1">
      <c r="A91" s="12">
        <f t="shared" si="2"/>
        <v>80</v>
      </c>
      <c r="D91" s="41" t="s">
        <v>60</v>
      </c>
      <c r="E91" s="42"/>
      <c r="F91" s="43"/>
      <c r="G91" s="5" t="s">
        <v>36</v>
      </c>
      <c r="H91" s="5" t="s">
        <v>168</v>
      </c>
      <c r="I91" s="5" t="s">
        <v>2</v>
      </c>
      <c r="J91" s="11">
        <f>J92</f>
        <v>10200</v>
      </c>
      <c r="M91" s="11">
        <f>M92</f>
        <v>0</v>
      </c>
      <c r="N91" s="11">
        <f>N92</f>
        <v>0</v>
      </c>
      <c r="O91" s="17"/>
    </row>
    <row r="92" spans="1:17" ht="15">
      <c r="A92" s="12">
        <f t="shared" si="2"/>
        <v>81</v>
      </c>
      <c r="D92" s="41" t="s">
        <v>57</v>
      </c>
      <c r="E92" s="42"/>
      <c r="F92" s="43"/>
      <c r="G92" s="5" t="s">
        <v>36</v>
      </c>
      <c r="H92" s="5" t="s">
        <v>168</v>
      </c>
      <c r="I92" s="5" t="s">
        <v>56</v>
      </c>
      <c r="J92" s="11">
        <v>10200</v>
      </c>
      <c r="M92" s="11">
        <v>0</v>
      </c>
      <c r="N92" s="11">
        <v>0</v>
      </c>
      <c r="O92" s="17"/>
      <c r="Q92" s="17"/>
    </row>
    <row r="93" spans="1:15" ht="23.25" customHeight="1">
      <c r="A93" s="12">
        <f t="shared" si="2"/>
        <v>82</v>
      </c>
      <c r="D93" s="41" t="s">
        <v>61</v>
      </c>
      <c r="E93" s="42"/>
      <c r="F93" s="43"/>
      <c r="G93" s="5" t="s">
        <v>36</v>
      </c>
      <c r="H93" s="5" t="s">
        <v>169</v>
      </c>
      <c r="I93" s="5" t="s">
        <v>2</v>
      </c>
      <c r="J93" s="11">
        <f>J95+J94</f>
        <v>6544</v>
      </c>
      <c r="M93" s="11">
        <f>M95+M94</f>
        <v>2180</v>
      </c>
      <c r="N93" s="11">
        <f>N95+N94</f>
        <v>1746</v>
      </c>
      <c r="O93" s="17"/>
    </row>
    <row r="94" spans="1:17" ht="37.5" customHeight="1">
      <c r="A94" s="12">
        <f t="shared" si="2"/>
        <v>83</v>
      </c>
      <c r="D94" s="41" t="s">
        <v>110</v>
      </c>
      <c r="E94" s="46"/>
      <c r="F94" s="47"/>
      <c r="G94" s="5" t="s">
        <v>36</v>
      </c>
      <c r="H94" s="5" t="s">
        <v>169</v>
      </c>
      <c r="I94" s="5" t="s">
        <v>52</v>
      </c>
      <c r="J94" s="11">
        <f>5004+40</f>
        <v>5044</v>
      </c>
      <c r="M94" s="11">
        <v>680</v>
      </c>
      <c r="N94" s="11">
        <v>646</v>
      </c>
      <c r="O94" s="38"/>
      <c r="Q94" s="38"/>
    </row>
    <row r="95" spans="1:17" ht="15">
      <c r="A95" s="12">
        <f t="shared" si="2"/>
        <v>84</v>
      </c>
      <c r="D95" s="41" t="s">
        <v>57</v>
      </c>
      <c r="E95" s="42"/>
      <c r="F95" s="43"/>
      <c r="G95" s="5" t="s">
        <v>36</v>
      </c>
      <c r="H95" s="5" t="s">
        <v>169</v>
      </c>
      <c r="I95" s="5" t="s">
        <v>56</v>
      </c>
      <c r="J95" s="11">
        <v>1500</v>
      </c>
      <c r="M95" s="11">
        <v>1500</v>
      </c>
      <c r="N95" s="11">
        <v>1100</v>
      </c>
      <c r="O95" s="17"/>
      <c r="Q95" s="17"/>
    </row>
    <row r="96" spans="1:15" ht="21.75" customHeight="1">
      <c r="A96" s="12">
        <f t="shared" si="2"/>
        <v>85</v>
      </c>
      <c r="D96" s="41" t="s">
        <v>115</v>
      </c>
      <c r="E96" s="42"/>
      <c r="F96" s="43"/>
      <c r="G96" s="5" t="s">
        <v>36</v>
      </c>
      <c r="H96" s="5" t="s">
        <v>170</v>
      </c>
      <c r="I96" s="5" t="s">
        <v>2</v>
      </c>
      <c r="J96" s="11">
        <f>J97+J98</f>
        <v>40353</v>
      </c>
      <c r="M96" s="11">
        <f>M97+M98</f>
        <v>108008</v>
      </c>
      <c r="N96" s="11">
        <f>N97+N98</f>
        <v>68663</v>
      </c>
      <c r="O96" s="17"/>
    </row>
    <row r="97" spans="1:15" ht="35.25" customHeight="1">
      <c r="A97" s="12">
        <f t="shared" si="2"/>
        <v>86</v>
      </c>
      <c r="D97" s="41" t="s">
        <v>110</v>
      </c>
      <c r="E97" s="46"/>
      <c r="F97" s="47"/>
      <c r="G97" s="5" t="s">
        <v>36</v>
      </c>
      <c r="H97" s="5" t="s">
        <v>170</v>
      </c>
      <c r="I97" s="5" t="s">
        <v>52</v>
      </c>
      <c r="J97" s="11">
        <f>22000+6753+10700</f>
        <v>39453</v>
      </c>
      <c r="M97" s="11">
        <v>0</v>
      </c>
      <c r="N97" s="11">
        <v>0</v>
      </c>
      <c r="O97" s="38"/>
    </row>
    <row r="98" spans="1:17" ht="35.25" customHeight="1">
      <c r="A98" s="12">
        <f t="shared" si="2"/>
        <v>87</v>
      </c>
      <c r="D98" s="41" t="s">
        <v>79</v>
      </c>
      <c r="E98" s="42"/>
      <c r="F98" s="43"/>
      <c r="G98" s="5" t="s">
        <v>36</v>
      </c>
      <c r="H98" s="5" t="s">
        <v>170</v>
      </c>
      <c r="I98" s="5" t="s">
        <v>64</v>
      </c>
      <c r="J98" s="11">
        <f>0+900</f>
        <v>900</v>
      </c>
      <c r="M98" s="11">
        <f>70000+38008</f>
        <v>108008</v>
      </c>
      <c r="N98" s="11">
        <v>68663</v>
      </c>
      <c r="O98" s="38"/>
      <c r="P98" s="38"/>
      <c r="Q98" s="38"/>
    </row>
    <row r="99" spans="1:17" ht="55.5" customHeight="1">
      <c r="A99" s="12">
        <f t="shared" si="2"/>
        <v>88</v>
      </c>
      <c r="D99" s="41" t="s">
        <v>202</v>
      </c>
      <c r="E99" s="42"/>
      <c r="F99" s="43"/>
      <c r="G99" s="5" t="s">
        <v>36</v>
      </c>
      <c r="H99" s="5" t="s">
        <v>200</v>
      </c>
      <c r="I99" s="5" t="s">
        <v>2</v>
      </c>
      <c r="J99" s="11">
        <f>J100</f>
        <v>34349.3</v>
      </c>
      <c r="M99" s="11">
        <v>0</v>
      </c>
      <c r="N99" s="11">
        <v>0</v>
      </c>
      <c r="O99" s="38"/>
      <c r="P99" s="38"/>
      <c r="Q99" s="38"/>
    </row>
    <row r="100" spans="1:17" ht="35.25" customHeight="1">
      <c r="A100" s="12">
        <f t="shared" si="2"/>
        <v>89</v>
      </c>
      <c r="D100" s="41" t="s">
        <v>79</v>
      </c>
      <c r="E100" s="42"/>
      <c r="F100" s="43"/>
      <c r="G100" s="5" t="s">
        <v>36</v>
      </c>
      <c r="H100" s="5" t="s">
        <v>200</v>
      </c>
      <c r="I100" s="5" t="s">
        <v>64</v>
      </c>
      <c r="J100" s="11">
        <v>34349.3</v>
      </c>
      <c r="M100" s="11">
        <v>0</v>
      </c>
      <c r="N100" s="11">
        <v>0</v>
      </c>
      <c r="O100" s="38"/>
      <c r="P100" s="38"/>
      <c r="Q100" s="38"/>
    </row>
    <row r="101" spans="1:17" ht="55.5" customHeight="1">
      <c r="A101" s="12">
        <f t="shared" si="2"/>
        <v>90</v>
      </c>
      <c r="D101" s="41" t="s">
        <v>203</v>
      </c>
      <c r="E101" s="42"/>
      <c r="F101" s="43"/>
      <c r="G101" s="5" t="s">
        <v>36</v>
      </c>
      <c r="H101" s="5" t="s">
        <v>201</v>
      </c>
      <c r="I101" s="5" t="s">
        <v>2</v>
      </c>
      <c r="J101" s="11">
        <f>J102</f>
        <v>27564</v>
      </c>
      <c r="M101" s="11">
        <v>0</v>
      </c>
      <c r="N101" s="11">
        <v>0</v>
      </c>
      <c r="O101" s="38"/>
      <c r="P101" s="38"/>
      <c r="Q101" s="38"/>
    </row>
    <row r="102" spans="1:17" ht="35.25" customHeight="1">
      <c r="A102" s="12">
        <f t="shared" si="2"/>
        <v>91</v>
      </c>
      <c r="D102" s="41" t="s">
        <v>79</v>
      </c>
      <c r="E102" s="42"/>
      <c r="F102" s="43"/>
      <c r="G102" s="5" t="s">
        <v>36</v>
      </c>
      <c r="H102" s="5" t="s">
        <v>201</v>
      </c>
      <c r="I102" s="5" t="s">
        <v>64</v>
      </c>
      <c r="J102" s="11">
        <v>27564</v>
      </c>
      <c r="M102" s="11">
        <v>0</v>
      </c>
      <c r="N102" s="11">
        <v>0</v>
      </c>
      <c r="O102" s="38"/>
      <c r="P102" s="38"/>
      <c r="Q102" s="38"/>
    </row>
    <row r="103" spans="1:15" ht="15.75">
      <c r="A103" s="12">
        <f t="shared" si="2"/>
        <v>92</v>
      </c>
      <c r="D103" s="48" t="s">
        <v>14</v>
      </c>
      <c r="E103" s="58"/>
      <c r="F103" s="59"/>
      <c r="G103" s="24" t="s">
        <v>15</v>
      </c>
      <c r="H103" s="25" t="s">
        <v>71</v>
      </c>
      <c r="I103" s="24" t="s">
        <v>2</v>
      </c>
      <c r="J103" s="18">
        <f>J104+J107+J110</f>
        <v>10966.2</v>
      </c>
      <c r="M103" s="18">
        <f>M104+M107+M110</f>
        <v>440</v>
      </c>
      <c r="N103" s="18">
        <f>N104+N107+N110</f>
        <v>440</v>
      </c>
      <c r="O103" s="17"/>
    </row>
    <row r="104" spans="1:15" ht="47.25" customHeight="1">
      <c r="A104" s="12">
        <f t="shared" si="2"/>
        <v>93</v>
      </c>
      <c r="D104" s="41" t="s">
        <v>155</v>
      </c>
      <c r="E104" s="84"/>
      <c r="F104" s="85"/>
      <c r="G104" s="5" t="s">
        <v>15</v>
      </c>
      <c r="H104" s="5" t="s">
        <v>113</v>
      </c>
      <c r="I104" s="5" t="s">
        <v>2</v>
      </c>
      <c r="J104" s="11">
        <f>J105</f>
        <v>40</v>
      </c>
      <c r="M104" s="11">
        <f>M105</f>
        <v>40</v>
      </c>
      <c r="N104" s="11">
        <f>N105</f>
        <v>40</v>
      </c>
      <c r="O104" s="17"/>
    </row>
    <row r="105" spans="1:15" ht="23.25" customHeight="1">
      <c r="A105" s="12">
        <f t="shared" si="2"/>
        <v>94</v>
      </c>
      <c r="D105" s="41" t="s">
        <v>111</v>
      </c>
      <c r="E105" s="86"/>
      <c r="F105" s="87"/>
      <c r="G105" s="5" t="s">
        <v>15</v>
      </c>
      <c r="H105" s="5" t="s">
        <v>114</v>
      </c>
      <c r="I105" s="5" t="s">
        <v>2</v>
      </c>
      <c r="J105" s="11">
        <f>J106</f>
        <v>40</v>
      </c>
      <c r="M105" s="11">
        <f>M106</f>
        <v>40</v>
      </c>
      <c r="N105" s="11">
        <f>N106</f>
        <v>40</v>
      </c>
      <c r="O105" s="17"/>
    </row>
    <row r="106" spans="1:15" ht="54.75" customHeight="1">
      <c r="A106" s="12">
        <f t="shared" si="2"/>
        <v>95</v>
      </c>
      <c r="D106" s="41" t="s">
        <v>112</v>
      </c>
      <c r="E106" s="68"/>
      <c r="F106" s="69"/>
      <c r="G106" s="5" t="s">
        <v>15</v>
      </c>
      <c r="H106" s="5" t="s">
        <v>114</v>
      </c>
      <c r="I106" s="5" t="s">
        <v>43</v>
      </c>
      <c r="J106" s="11">
        <v>40</v>
      </c>
      <c r="M106" s="11">
        <v>40</v>
      </c>
      <c r="N106" s="11">
        <v>40</v>
      </c>
      <c r="O106" s="17"/>
    </row>
    <row r="107" spans="1:15" ht="38.25" customHeight="1">
      <c r="A107" s="12">
        <f t="shared" si="2"/>
        <v>96</v>
      </c>
      <c r="D107" s="41" t="s">
        <v>156</v>
      </c>
      <c r="E107" s="42"/>
      <c r="F107" s="43"/>
      <c r="G107" s="5" t="s">
        <v>15</v>
      </c>
      <c r="H107" s="5" t="s">
        <v>91</v>
      </c>
      <c r="I107" s="5" t="s">
        <v>2</v>
      </c>
      <c r="J107" s="11">
        <f>J108</f>
        <v>483.2</v>
      </c>
      <c r="M107" s="11">
        <f>M108</f>
        <v>400</v>
      </c>
      <c r="N107" s="11">
        <f>N108</f>
        <v>400</v>
      </c>
      <c r="O107" s="17"/>
    </row>
    <row r="108" spans="1:15" ht="26.25" customHeight="1">
      <c r="A108" s="12">
        <f t="shared" si="2"/>
        <v>97</v>
      </c>
      <c r="D108" s="41" t="s">
        <v>76</v>
      </c>
      <c r="E108" s="42"/>
      <c r="F108" s="43"/>
      <c r="G108" s="5" t="s">
        <v>15</v>
      </c>
      <c r="H108" s="5" t="s">
        <v>171</v>
      </c>
      <c r="I108" s="5" t="s">
        <v>2</v>
      </c>
      <c r="J108" s="11">
        <f>J109</f>
        <v>483.2</v>
      </c>
      <c r="M108" s="11">
        <f>M109</f>
        <v>400</v>
      </c>
      <c r="N108" s="11">
        <f>N109</f>
        <v>400</v>
      </c>
      <c r="O108" s="17"/>
    </row>
    <row r="109" spans="1:15" ht="36" customHeight="1">
      <c r="A109" s="12">
        <f t="shared" si="2"/>
        <v>98</v>
      </c>
      <c r="D109" s="41" t="s">
        <v>110</v>
      </c>
      <c r="E109" s="42"/>
      <c r="F109" s="43"/>
      <c r="G109" s="5" t="s">
        <v>15</v>
      </c>
      <c r="H109" s="5" t="s">
        <v>171</v>
      </c>
      <c r="I109" s="5" t="s">
        <v>52</v>
      </c>
      <c r="J109" s="11">
        <f>400+83.2</f>
        <v>483.2</v>
      </c>
      <c r="M109" s="11">
        <v>400</v>
      </c>
      <c r="N109" s="11">
        <v>400</v>
      </c>
      <c r="O109" s="17"/>
    </row>
    <row r="110" spans="1:15" ht="24.75" customHeight="1">
      <c r="A110" s="12">
        <f t="shared" si="2"/>
        <v>99</v>
      </c>
      <c r="D110" s="41" t="s">
        <v>59</v>
      </c>
      <c r="E110" s="42"/>
      <c r="F110" s="43"/>
      <c r="G110" s="5" t="s">
        <v>15</v>
      </c>
      <c r="H110" s="3">
        <v>7000000000</v>
      </c>
      <c r="I110" s="5" t="s">
        <v>2</v>
      </c>
      <c r="J110" s="11">
        <f>J111</f>
        <v>10443</v>
      </c>
      <c r="M110" s="11">
        <f aca="true" t="shared" si="3" ref="M110:N112">M111</f>
        <v>0</v>
      </c>
      <c r="N110" s="11">
        <f t="shared" si="3"/>
        <v>0</v>
      </c>
      <c r="O110" s="17"/>
    </row>
    <row r="111" spans="1:15" ht="24.75" customHeight="1">
      <c r="A111" s="12">
        <f t="shared" si="2"/>
        <v>100</v>
      </c>
      <c r="D111" s="41" t="s">
        <v>128</v>
      </c>
      <c r="E111" s="54"/>
      <c r="F111" s="55"/>
      <c r="G111" s="5" t="s">
        <v>15</v>
      </c>
      <c r="H111" s="3">
        <v>7001000000</v>
      </c>
      <c r="I111" s="5" t="s">
        <v>2</v>
      </c>
      <c r="J111" s="11">
        <f>J112+J114</f>
        <v>10443</v>
      </c>
      <c r="M111" s="11">
        <f t="shared" si="3"/>
        <v>0</v>
      </c>
      <c r="N111" s="11">
        <f t="shared" si="3"/>
        <v>0</v>
      </c>
      <c r="O111" s="17"/>
    </row>
    <row r="112" spans="1:15" ht="27" customHeight="1">
      <c r="A112" s="12">
        <f t="shared" si="2"/>
        <v>101</v>
      </c>
      <c r="D112" s="41" t="s">
        <v>138</v>
      </c>
      <c r="E112" s="54"/>
      <c r="F112" s="55"/>
      <c r="G112" s="5" t="s">
        <v>15</v>
      </c>
      <c r="H112" s="3">
        <v>7001000040</v>
      </c>
      <c r="I112" s="5" t="s">
        <v>2</v>
      </c>
      <c r="J112" s="11">
        <f>J113</f>
        <v>10</v>
      </c>
      <c r="M112" s="11">
        <f t="shared" si="3"/>
        <v>0</v>
      </c>
      <c r="N112" s="11">
        <f t="shared" si="3"/>
        <v>0</v>
      </c>
      <c r="O112" s="17"/>
    </row>
    <row r="113" spans="1:15" ht="48" customHeight="1">
      <c r="A113" s="12">
        <f t="shared" si="2"/>
        <v>102</v>
      </c>
      <c r="D113" s="41" t="s">
        <v>112</v>
      </c>
      <c r="E113" s="68"/>
      <c r="F113" s="69"/>
      <c r="G113" s="5" t="s">
        <v>15</v>
      </c>
      <c r="H113" s="3">
        <v>7001000040</v>
      </c>
      <c r="I113" s="5" t="s">
        <v>43</v>
      </c>
      <c r="J113" s="11">
        <v>10</v>
      </c>
      <c r="M113" s="11">
        <v>0</v>
      </c>
      <c r="N113" s="11">
        <v>0</v>
      </c>
      <c r="O113" s="17"/>
    </row>
    <row r="114" spans="1:15" ht="27" customHeight="1">
      <c r="A114" s="12">
        <f t="shared" si="2"/>
        <v>103</v>
      </c>
      <c r="D114" s="41" t="s">
        <v>185</v>
      </c>
      <c r="E114" s="42"/>
      <c r="F114" s="43"/>
      <c r="G114" s="5" t="s">
        <v>15</v>
      </c>
      <c r="H114" s="3">
        <v>7001000047</v>
      </c>
      <c r="I114" s="5" t="s">
        <v>2</v>
      </c>
      <c r="J114" s="11">
        <f>J115</f>
        <v>10433</v>
      </c>
      <c r="M114" s="11">
        <v>0</v>
      </c>
      <c r="N114" s="11">
        <v>0</v>
      </c>
      <c r="O114" s="17"/>
    </row>
    <row r="115" spans="1:15" ht="39.75" customHeight="1">
      <c r="A115" s="12">
        <f t="shared" si="2"/>
        <v>104</v>
      </c>
      <c r="D115" s="41" t="s">
        <v>110</v>
      </c>
      <c r="E115" s="42"/>
      <c r="F115" s="43"/>
      <c r="G115" s="5" t="s">
        <v>15</v>
      </c>
      <c r="H115" s="3">
        <v>7001000047</v>
      </c>
      <c r="I115" s="5" t="s">
        <v>52</v>
      </c>
      <c r="J115" s="11">
        <f>10700-267</f>
        <v>10433</v>
      </c>
      <c r="M115" s="11">
        <v>0</v>
      </c>
      <c r="N115" s="11">
        <v>0</v>
      </c>
      <c r="O115" s="17"/>
    </row>
    <row r="116" spans="1:16" s="6" customFormat="1" ht="17.25" customHeight="1">
      <c r="A116" s="12">
        <f t="shared" si="2"/>
        <v>105</v>
      </c>
      <c r="D116" s="48" t="s">
        <v>103</v>
      </c>
      <c r="E116" s="49"/>
      <c r="F116" s="50"/>
      <c r="G116" s="25" t="s">
        <v>16</v>
      </c>
      <c r="H116" s="25" t="s">
        <v>71</v>
      </c>
      <c r="I116" s="25" t="s">
        <v>2</v>
      </c>
      <c r="J116" s="18">
        <f>J117+J132+J146</f>
        <v>250297.3</v>
      </c>
      <c r="M116" s="18">
        <f>M117+M132+M146</f>
        <v>28114.2</v>
      </c>
      <c r="N116" s="18">
        <f>N117+N132+N146</f>
        <v>9670</v>
      </c>
      <c r="O116" s="31"/>
      <c r="P116" s="31"/>
    </row>
    <row r="117" spans="1:16" s="4" customFormat="1" ht="17.25" customHeight="1">
      <c r="A117" s="12">
        <f t="shared" si="2"/>
        <v>106</v>
      </c>
      <c r="D117" s="48" t="s">
        <v>17</v>
      </c>
      <c r="E117" s="64"/>
      <c r="F117" s="65"/>
      <c r="G117" s="25" t="s">
        <v>18</v>
      </c>
      <c r="H117" s="25" t="s">
        <v>71</v>
      </c>
      <c r="I117" s="25" t="s">
        <v>2</v>
      </c>
      <c r="J117" s="18">
        <f>J128+J121+J118</f>
        <v>202941.5</v>
      </c>
      <c r="M117" s="18">
        <f>M128+M121+M118</f>
        <v>4407</v>
      </c>
      <c r="N117" s="18">
        <f>N128+N121+N118</f>
        <v>0</v>
      </c>
      <c r="O117" s="32"/>
      <c r="P117" s="32"/>
    </row>
    <row r="118" spans="1:15" ht="38.25" customHeight="1">
      <c r="A118" s="12">
        <f t="shared" si="2"/>
        <v>107</v>
      </c>
      <c r="D118" s="41" t="s">
        <v>156</v>
      </c>
      <c r="E118" s="42"/>
      <c r="F118" s="43"/>
      <c r="G118" s="5" t="s">
        <v>18</v>
      </c>
      <c r="H118" s="5" t="s">
        <v>91</v>
      </c>
      <c r="I118" s="5" t="s">
        <v>2</v>
      </c>
      <c r="J118" s="11">
        <f>J119</f>
        <v>109.8</v>
      </c>
      <c r="M118" s="11">
        <f>M119</f>
        <v>0</v>
      </c>
      <c r="N118" s="11">
        <f>N119</f>
        <v>0</v>
      </c>
      <c r="O118" s="17"/>
    </row>
    <row r="119" spans="1:15" ht="26.25" customHeight="1">
      <c r="A119" s="12">
        <f t="shared" si="2"/>
        <v>108</v>
      </c>
      <c r="D119" s="41" t="s">
        <v>76</v>
      </c>
      <c r="E119" s="42"/>
      <c r="F119" s="43"/>
      <c r="G119" s="5" t="s">
        <v>18</v>
      </c>
      <c r="H119" s="5" t="s">
        <v>171</v>
      </c>
      <c r="I119" s="5" t="s">
        <v>2</v>
      </c>
      <c r="J119" s="11">
        <f>J120</f>
        <v>109.8</v>
      </c>
      <c r="M119" s="11">
        <f>M120</f>
        <v>0</v>
      </c>
      <c r="N119" s="11">
        <f>N120</f>
        <v>0</v>
      </c>
      <c r="O119" s="17"/>
    </row>
    <row r="120" spans="1:15" ht="36" customHeight="1">
      <c r="A120" s="12">
        <f t="shared" si="2"/>
        <v>109</v>
      </c>
      <c r="D120" s="41" t="s">
        <v>110</v>
      </c>
      <c r="E120" s="42"/>
      <c r="F120" s="43"/>
      <c r="G120" s="5" t="s">
        <v>18</v>
      </c>
      <c r="H120" s="5" t="s">
        <v>171</v>
      </c>
      <c r="I120" s="5" t="s">
        <v>52</v>
      </c>
      <c r="J120" s="11">
        <v>109.8</v>
      </c>
      <c r="M120" s="11">
        <v>0</v>
      </c>
      <c r="N120" s="11">
        <v>0</v>
      </c>
      <c r="O120" s="17"/>
    </row>
    <row r="121" spans="1:16" s="4" customFormat="1" ht="35.25" customHeight="1">
      <c r="A121" s="12">
        <f t="shared" si="2"/>
        <v>110</v>
      </c>
      <c r="D121" s="41" t="s">
        <v>157</v>
      </c>
      <c r="E121" s="44"/>
      <c r="F121" s="45"/>
      <c r="G121" s="5" t="s">
        <v>18</v>
      </c>
      <c r="H121" s="5" t="s">
        <v>131</v>
      </c>
      <c r="I121" s="5" t="s">
        <v>2</v>
      </c>
      <c r="J121" s="11">
        <f>J122+J124+J126</f>
        <v>201831.7</v>
      </c>
      <c r="M121" s="11">
        <f>M122</f>
        <v>4407</v>
      </c>
      <c r="N121" s="11">
        <f>N122</f>
        <v>0</v>
      </c>
      <c r="O121" s="32"/>
      <c r="P121" s="32"/>
    </row>
    <row r="122" spans="1:16" s="4" customFormat="1" ht="37.5" customHeight="1">
      <c r="A122" s="12">
        <f t="shared" si="2"/>
        <v>111</v>
      </c>
      <c r="D122" s="41" t="s">
        <v>196</v>
      </c>
      <c r="E122" s="44"/>
      <c r="F122" s="45"/>
      <c r="G122" s="5" t="s">
        <v>18</v>
      </c>
      <c r="H122" s="5" t="s">
        <v>194</v>
      </c>
      <c r="I122" s="5" t="s">
        <v>2</v>
      </c>
      <c r="J122" s="11">
        <f>J123</f>
        <v>3843</v>
      </c>
      <c r="M122" s="11">
        <f>M123</f>
        <v>4407</v>
      </c>
      <c r="N122" s="11">
        <f>N123</f>
        <v>0</v>
      </c>
      <c r="O122" s="32"/>
      <c r="P122" s="32"/>
    </row>
    <row r="123" spans="1:16" s="4" customFormat="1" ht="17.25" customHeight="1">
      <c r="A123" s="12">
        <f t="shared" si="2"/>
        <v>112</v>
      </c>
      <c r="D123" s="41" t="s">
        <v>79</v>
      </c>
      <c r="E123" s="42"/>
      <c r="F123" s="43"/>
      <c r="G123" s="5" t="s">
        <v>18</v>
      </c>
      <c r="H123" s="5" t="s">
        <v>194</v>
      </c>
      <c r="I123" s="5" t="s">
        <v>64</v>
      </c>
      <c r="J123" s="11">
        <v>3843</v>
      </c>
      <c r="M123" s="11">
        <v>4407</v>
      </c>
      <c r="N123" s="11">
        <v>0</v>
      </c>
      <c r="O123" s="32"/>
      <c r="P123" s="32"/>
    </row>
    <row r="124" spans="1:16" s="4" customFormat="1" ht="52.5" customHeight="1">
      <c r="A124" s="12">
        <f t="shared" si="2"/>
        <v>113</v>
      </c>
      <c r="D124" s="51" t="s">
        <v>195</v>
      </c>
      <c r="E124" s="52"/>
      <c r="F124" s="53"/>
      <c r="G124" s="5" t="s">
        <v>18</v>
      </c>
      <c r="H124" s="5" t="s">
        <v>192</v>
      </c>
      <c r="I124" s="5" t="s">
        <v>2</v>
      </c>
      <c r="J124" s="11">
        <f>J125</f>
        <v>185898.5</v>
      </c>
      <c r="M124" s="11">
        <v>0</v>
      </c>
      <c r="N124" s="11">
        <v>0</v>
      </c>
      <c r="O124" s="32"/>
      <c r="P124" s="32"/>
    </row>
    <row r="125" spans="1:16" s="4" customFormat="1" ht="17.25" customHeight="1">
      <c r="A125" s="12">
        <f t="shared" si="2"/>
        <v>114</v>
      </c>
      <c r="D125" s="41" t="s">
        <v>79</v>
      </c>
      <c r="E125" s="42"/>
      <c r="F125" s="43"/>
      <c r="G125" s="5" t="s">
        <v>18</v>
      </c>
      <c r="H125" s="5" t="s">
        <v>192</v>
      </c>
      <c r="I125" s="5" t="s">
        <v>64</v>
      </c>
      <c r="J125" s="11">
        <v>185898.5</v>
      </c>
      <c r="M125" s="11">
        <v>0</v>
      </c>
      <c r="N125" s="11">
        <v>0</v>
      </c>
      <c r="O125" s="32"/>
      <c r="P125" s="32"/>
    </row>
    <row r="126" spans="1:16" s="4" customFormat="1" ht="32.25" customHeight="1">
      <c r="A126" s="12">
        <f t="shared" si="2"/>
        <v>115</v>
      </c>
      <c r="D126" s="51" t="s">
        <v>145</v>
      </c>
      <c r="E126" s="52"/>
      <c r="F126" s="53"/>
      <c r="G126" s="5" t="s">
        <v>18</v>
      </c>
      <c r="H126" s="5" t="s">
        <v>193</v>
      </c>
      <c r="I126" s="5" t="s">
        <v>2</v>
      </c>
      <c r="J126" s="11">
        <f>J127</f>
        <v>12090.2</v>
      </c>
      <c r="M126" s="11">
        <v>0</v>
      </c>
      <c r="N126" s="11">
        <v>0</v>
      </c>
      <c r="O126" s="32"/>
      <c r="P126" s="32"/>
    </row>
    <row r="127" spans="1:16" s="4" customFormat="1" ht="17.25" customHeight="1">
      <c r="A127" s="12">
        <f t="shared" si="2"/>
        <v>116</v>
      </c>
      <c r="D127" s="41" t="s">
        <v>79</v>
      </c>
      <c r="E127" s="42"/>
      <c r="F127" s="43"/>
      <c r="G127" s="5" t="s">
        <v>18</v>
      </c>
      <c r="H127" s="5" t="s">
        <v>193</v>
      </c>
      <c r="I127" s="5" t="s">
        <v>64</v>
      </c>
      <c r="J127" s="11">
        <v>12090.2</v>
      </c>
      <c r="M127" s="11">
        <v>0</v>
      </c>
      <c r="N127" s="11">
        <v>0</v>
      </c>
      <c r="O127" s="32"/>
      <c r="P127" s="32"/>
    </row>
    <row r="128" spans="1:16" s="4" customFormat="1" ht="20.25" customHeight="1">
      <c r="A128" s="12">
        <f t="shared" si="2"/>
        <v>117</v>
      </c>
      <c r="D128" s="41" t="s">
        <v>59</v>
      </c>
      <c r="E128" s="42"/>
      <c r="F128" s="43"/>
      <c r="G128" s="5" t="s">
        <v>18</v>
      </c>
      <c r="H128" s="3">
        <v>7000000000</v>
      </c>
      <c r="I128" s="5" t="s">
        <v>2</v>
      </c>
      <c r="J128" s="11">
        <f>J130</f>
        <v>1000</v>
      </c>
      <c r="M128" s="11">
        <f>M130</f>
        <v>0</v>
      </c>
      <c r="N128" s="11">
        <f>N130</f>
        <v>0</v>
      </c>
      <c r="O128" s="32"/>
      <c r="P128" s="32"/>
    </row>
    <row r="129" spans="1:16" s="4" customFormat="1" ht="20.25" customHeight="1">
      <c r="A129" s="12">
        <f t="shared" si="2"/>
        <v>118</v>
      </c>
      <c r="D129" s="41" t="s">
        <v>128</v>
      </c>
      <c r="E129" s="54"/>
      <c r="F129" s="55"/>
      <c r="G129" s="5" t="s">
        <v>18</v>
      </c>
      <c r="H129" s="3">
        <v>7001000000</v>
      </c>
      <c r="I129" s="5" t="s">
        <v>2</v>
      </c>
      <c r="J129" s="11">
        <f>J128</f>
        <v>1000</v>
      </c>
      <c r="M129" s="11">
        <f>M128</f>
        <v>0</v>
      </c>
      <c r="N129" s="11">
        <f>N128</f>
        <v>0</v>
      </c>
      <c r="O129" s="32"/>
      <c r="P129" s="32"/>
    </row>
    <row r="130" spans="1:16" s="4" customFormat="1" ht="39.75" customHeight="1">
      <c r="A130" s="12">
        <f t="shared" si="2"/>
        <v>119</v>
      </c>
      <c r="D130" s="41" t="s">
        <v>77</v>
      </c>
      <c r="E130" s="42"/>
      <c r="F130" s="43"/>
      <c r="G130" s="5" t="s">
        <v>18</v>
      </c>
      <c r="H130" s="3">
        <v>7001000015</v>
      </c>
      <c r="I130" s="5" t="s">
        <v>2</v>
      </c>
      <c r="J130" s="11">
        <f>J131</f>
        <v>1000</v>
      </c>
      <c r="M130" s="11">
        <f>M131</f>
        <v>0</v>
      </c>
      <c r="N130" s="11">
        <f>N131</f>
        <v>0</v>
      </c>
      <c r="O130" s="32"/>
      <c r="P130" s="32"/>
    </row>
    <row r="131" spans="1:16" s="4" customFormat="1" ht="39.75" customHeight="1">
      <c r="A131" s="12">
        <f t="shared" si="2"/>
        <v>120</v>
      </c>
      <c r="D131" s="41" t="s">
        <v>110</v>
      </c>
      <c r="E131" s="42"/>
      <c r="F131" s="43"/>
      <c r="G131" s="5" t="s">
        <v>18</v>
      </c>
      <c r="H131" s="3">
        <v>7001000015</v>
      </c>
      <c r="I131" s="5" t="s">
        <v>52</v>
      </c>
      <c r="J131" s="11">
        <f>1100-100</f>
        <v>1000</v>
      </c>
      <c r="M131" s="11">
        <v>0</v>
      </c>
      <c r="N131" s="11">
        <v>0</v>
      </c>
      <c r="O131" s="32"/>
      <c r="P131" s="32"/>
    </row>
    <row r="132" spans="1:15" ht="15" customHeight="1">
      <c r="A132" s="12">
        <f t="shared" si="2"/>
        <v>121</v>
      </c>
      <c r="D132" s="48" t="s">
        <v>19</v>
      </c>
      <c r="E132" s="58"/>
      <c r="F132" s="59"/>
      <c r="G132" s="24" t="s">
        <v>20</v>
      </c>
      <c r="H132" s="25" t="s">
        <v>71</v>
      </c>
      <c r="I132" s="24" t="s">
        <v>2</v>
      </c>
      <c r="J132" s="18">
        <f>J133+J142</f>
        <v>21208</v>
      </c>
      <c r="M132" s="18">
        <f>M133+M142</f>
        <v>16257.2</v>
      </c>
      <c r="N132" s="18">
        <f>N133+N142</f>
        <v>2220</v>
      </c>
      <c r="O132" s="17"/>
    </row>
    <row r="133" spans="1:15" ht="33.75" customHeight="1">
      <c r="A133" s="12">
        <f t="shared" si="2"/>
        <v>122</v>
      </c>
      <c r="D133" s="41" t="s">
        <v>158</v>
      </c>
      <c r="E133" s="42"/>
      <c r="F133" s="43"/>
      <c r="G133" s="5" t="s">
        <v>20</v>
      </c>
      <c r="H133" s="5" t="s">
        <v>74</v>
      </c>
      <c r="I133" s="5" t="s">
        <v>2</v>
      </c>
      <c r="J133" s="11">
        <f>J136+J134</f>
        <v>20958</v>
      </c>
      <c r="M133" s="11">
        <f>M136+M140</f>
        <v>16037.2</v>
      </c>
      <c r="N133" s="11">
        <f>N136</f>
        <v>2000</v>
      </c>
      <c r="O133" s="17"/>
    </row>
    <row r="134" spans="1:15" ht="30" customHeight="1">
      <c r="A134" s="12">
        <f t="shared" si="2"/>
        <v>123</v>
      </c>
      <c r="D134" s="41" t="s">
        <v>190</v>
      </c>
      <c r="E134" s="42"/>
      <c r="F134" s="43"/>
      <c r="G134" s="5" t="s">
        <v>20</v>
      </c>
      <c r="H134" s="5" t="s">
        <v>189</v>
      </c>
      <c r="I134" s="5" t="s">
        <v>2</v>
      </c>
      <c r="J134" s="11">
        <f>J135</f>
        <v>11900</v>
      </c>
      <c r="M134" s="11">
        <v>0</v>
      </c>
      <c r="N134" s="11">
        <v>0</v>
      </c>
      <c r="O134" s="17"/>
    </row>
    <row r="135" spans="1:15" ht="30.75" customHeight="1">
      <c r="A135" s="12">
        <f t="shared" si="2"/>
        <v>124</v>
      </c>
      <c r="D135" s="41" t="s">
        <v>79</v>
      </c>
      <c r="E135" s="42"/>
      <c r="F135" s="43"/>
      <c r="G135" s="5" t="s">
        <v>20</v>
      </c>
      <c r="H135" s="5" t="s">
        <v>189</v>
      </c>
      <c r="I135" s="5" t="s">
        <v>64</v>
      </c>
      <c r="J135" s="11">
        <v>11900</v>
      </c>
      <c r="M135" s="11">
        <v>0</v>
      </c>
      <c r="N135" s="11">
        <v>0</v>
      </c>
      <c r="O135" s="17"/>
    </row>
    <row r="136" spans="1:15" ht="24.75" customHeight="1">
      <c r="A136" s="12">
        <f t="shared" si="2"/>
        <v>125</v>
      </c>
      <c r="D136" s="41" t="s">
        <v>129</v>
      </c>
      <c r="E136" s="42"/>
      <c r="F136" s="43"/>
      <c r="G136" s="5" t="s">
        <v>20</v>
      </c>
      <c r="H136" s="5" t="s">
        <v>172</v>
      </c>
      <c r="I136" s="5" t="s">
        <v>2</v>
      </c>
      <c r="J136" s="11">
        <f>J137+J138+J139</f>
        <v>9058</v>
      </c>
      <c r="M136" s="11">
        <f>M137+M138+M139</f>
        <v>8206.5</v>
      </c>
      <c r="N136" s="11">
        <f>N137+N138+N139</f>
        <v>2000</v>
      </c>
      <c r="O136" s="17"/>
    </row>
    <row r="137" spans="1:15" ht="33" customHeight="1">
      <c r="A137" s="12">
        <f t="shared" si="2"/>
        <v>126</v>
      </c>
      <c r="D137" s="41" t="s">
        <v>110</v>
      </c>
      <c r="E137" s="42"/>
      <c r="F137" s="43"/>
      <c r="G137" s="5" t="s">
        <v>20</v>
      </c>
      <c r="H137" s="5" t="s">
        <v>172</v>
      </c>
      <c r="I137" s="5" t="s">
        <v>52</v>
      </c>
      <c r="J137" s="11">
        <f>9121-3000-213-3000</f>
        <v>2908</v>
      </c>
      <c r="M137" s="11">
        <f>5206.5-2835-2000</f>
        <v>371.5</v>
      </c>
      <c r="N137" s="11">
        <v>0</v>
      </c>
      <c r="O137" s="38"/>
    </row>
    <row r="138" spans="1:15" ht="33" customHeight="1">
      <c r="A138" s="12">
        <f t="shared" si="2"/>
        <v>127</v>
      </c>
      <c r="D138" s="41" t="s">
        <v>79</v>
      </c>
      <c r="E138" s="42"/>
      <c r="F138" s="43"/>
      <c r="G138" s="5" t="s">
        <v>20</v>
      </c>
      <c r="H138" s="5" t="s">
        <v>172</v>
      </c>
      <c r="I138" s="5" t="s">
        <v>64</v>
      </c>
      <c r="J138" s="11">
        <v>3000</v>
      </c>
      <c r="M138" s="11">
        <f>2000+3000</f>
        <v>5000</v>
      </c>
      <c r="N138" s="11">
        <f>2000</f>
        <v>2000</v>
      </c>
      <c r="O138" s="38"/>
    </row>
    <row r="139" spans="1:15" ht="33" customHeight="1">
      <c r="A139" s="12">
        <f t="shared" si="2"/>
        <v>128</v>
      </c>
      <c r="D139" s="41" t="s">
        <v>55</v>
      </c>
      <c r="E139" s="54"/>
      <c r="F139" s="55"/>
      <c r="G139" s="5" t="s">
        <v>20</v>
      </c>
      <c r="H139" s="5" t="s">
        <v>172</v>
      </c>
      <c r="I139" s="5" t="s">
        <v>204</v>
      </c>
      <c r="J139" s="11">
        <v>3150</v>
      </c>
      <c r="M139" s="11">
        <v>2835</v>
      </c>
      <c r="N139" s="11">
        <v>0</v>
      </c>
      <c r="O139" s="38"/>
    </row>
    <row r="140" spans="1:15" ht="33" customHeight="1">
      <c r="A140" s="12">
        <f t="shared" si="2"/>
        <v>129</v>
      </c>
      <c r="D140" s="41" t="s">
        <v>186</v>
      </c>
      <c r="E140" s="60"/>
      <c r="F140" s="61"/>
      <c r="G140" s="5" t="s">
        <v>20</v>
      </c>
      <c r="H140" s="5" t="s">
        <v>187</v>
      </c>
      <c r="I140" s="5" t="s">
        <v>2</v>
      </c>
      <c r="J140" s="11">
        <f>J141</f>
        <v>0</v>
      </c>
      <c r="M140" s="11">
        <f>M141</f>
        <v>7830.7</v>
      </c>
      <c r="N140" s="11">
        <v>0</v>
      </c>
      <c r="O140" s="38"/>
    </row>
    <row r="141" spans="1:15" ht="33" customHeight="1">
      <c r="A141" s="12">
        <f t="shared" si="2"/>
        <v>130</v>
      </c>
      <c r="D141" s="41" t="s">
        <v>79</v>
      </c>
      <c r="E141" s="42"/>
      <c r="F141" s="43"/>
      <c r="G141" s="5" t="s">
        <v>20</v>
      </c>
      <c r="H141" s="5" t="s">
        <v>187</v>
      </c>
      <c r="I141" s="5" t="s">
        <v>64</v>
      </c>
      <c r="J141" s="11">
        <v>0</v>
      </c>
      <c r="M141" s="11">
        <v>7830.7</v>
      </c>
      <c r="N141" s="11">
        <v>0</v>
      </c>
      <c r="O141" s="38"/>
    </row>
    <row r="142" spans="1:15" ht="26.25" customHeight="1">
      <c r="A142" s="12">
        <f t="shared" si="2"/>
        <v>131</v>
      </c>
      <c r="D142" s="41" t="s">
        <v>59</v>
      </c>
      <c r="E142" s="42"/>
      <c r="F142" s="43"/>
      <c r="G142" s="5" t="s">
        <v>20</v>
      </c>
      <c r="H142" s="3">
        <v>7000000000</v>
      </c>
      <c r="I142" s="5" t="s">
        <v>2</v>
      </c>
      <c r="J142" s="11">
        <f>J143</f>
        <v>250</v>
      </c>
      <c r="M142" s="11">
        <f aca="true" t="shared" si="4" ref="M142:N144">M143</f>
        <v>220</v>
      </c>
      <c r="N142" s="11">
        <f t="shared" si="4"/>
        <v>220</v>
      </c>
      <c r="O142" s="17"/>
    </row>
    <row r="143" spans="1:15" ht="26.25" customHeight="1">
      <c r="A143" s="12">
        <f t="shared" si="2"/>
        <v>132</v>
      </c>
      <c r="D143" s="41" t="s">
        <v>128</v>
      </c>
      <c r="E143" s="54"/>
      <c r="F143" s="55"/>
      <c r="G143" s="5" t="s">
        <v>20</v>
      </c>
      <c r="H143" s="3">
        <v>7001000000</v>
      </c>
      <c r="I143" s="5" t="s">
        <v>2</v>
      </c>
      <c r="J143" s="11">
        <f>J144</f>
        <v>250</v>
      </c>
      <c r="M143" s="11">
        <f t="shared" si="4"/>
        <v>220</v>
      </c>
      <c r="N143" s="11">
        <f t="shared" si="4"/>
        <v>220</v>
      </c>
      <c r="O143" s="17"/>
    </row>
    <row r="144" spans="1:15" ht="26.25" customHeight="1">
      <c r="A144" s="12">
        <f t="shared" si="2"/>
        <v>133</v>
      </c>
      <c r="D144" s="41" t="s">
        <v>54</v>
      </c>
      <c r="E144" s="90"/>
      <c r="F144" s="91"/>
      <c r="G144" s="5" t="s">
        <v>20</v>
      </c>
      <c r="H144" s="3">
        <v>7001000017</v>
      </c>
      <c r="I144" s="5" t="s">
        <v>2</v>
      </c>
      <c r="J144" s="11">
        <f>J145</f>
        <v>250</v>
      </c>
      <c r="M144" s="11">
        <f t="shared" si="4"/>
        <v>220</v>
      </c>
      <c r="N144" s="11">
        <f t="shared" si="4"/>
        <v>220</v>
      </c>
      <c r="O144" s="17"/>
    </row>
    <row r="145" spans="1:15" ht="47.25" customHeight="1">
      <c r="A145" s="12">
        <f t="shared" si="2"/>
        <v>134</v>
      </c>
      <c r="D145" s="41" t="s">
        <v>112</v>
      </c>
      <c r="E145" s="68"/>
      <c r="F145" s="69"/>
      <c r="G145" s="5" t="s">
        <v>20</v>
      </c>
      <c r="H145" s="3">
        <v>7001000017</v>
      </c>
      <c r="I145" s="5" t="s">
        <v>43</v>
      </c>
      <c r="J145" s="11">
        <v>250</v>
      </c>
      <c r="M145" s="11">
        <v>220</v>
      </c>
      <c r="N145" s="11">
        <v>220</v>
      </c>
      <c r="O145" s="17"/>
    </row>
    <row r="146" spans="1:15" ht="15.75">
      <c r="A146" s="12">
        <f t="shared" si="2"/>
        <v>135</v>
      </c>
      <c r="D146" s="48" t="s">
        <v>21</v>
      </c>
      <c r="E146" s="58"/>
      <c r="F146" s="59"/>
      <c r="G146" s="24" t="s">
        <v>22</v>
      </c>
      <c r="H146" s="25" t="s">
        <v>71</v>
      </c>
      <c r="I146" s="24" t="s">
        <v>2</v>
      </c>
      <c r="J146" s="18">
        <f>J150+J147</f>
        <v>26147.8</v>
      </c>
      <c r="M146" s="18">
        <f>M150+M147</f>
        <v>7450</v>
      </c>
      <c r="N146" s="18">
        <f>N150+N147</f>
        <v>7450</v>
      </c>
      <c r="O146" s="17"/>
    </row>
    <row r="147" spans="1:15" ht="44.25" customHeight="1">
      <c r="A147" s="12">
        <f t="shared" si="2"/>
        <v>136</v>
      </c>
      <c r="D147" s="41" t="s">
        <v>159</v>
      </c>
      <c r="E147" s="42"/>
      <c r="F147" s="43"/>
      <c r="G147" s="3" t="s">
        <v>22</v>
      </c>
      <c r="H147" s="5" t="s">
        <v>173</v>
      </c>
      <c r="I147" s="5" t="s">
        <v>2</v>
      </c>
      <c r="J147" s="11">
        <f>J148</f>
        <v>7</v>
      </c>
      <c r="M147" s="11">
        <f>M148</f>
        <v>200</v>
      </c>
      <c r="N147" s="11">
        <f>N148</f>
        <v>200</v>
      </c>
      <c r="O147" s="17"/>
    </row>
    <row r="148" spans="1:16" s="1" customFormat="1" ht="24" customHeight="1">
      <c r="A148" s="12">
        <f t="shared" si="2"/>
        <v>137</v>
      </c>
      <c r="D148" s="41" t="s">
        <v>125</v>
      </c>
      <c r="E148" s="42"/>
      <c r="F148" s="43"/>
      <c r="G148" s="3" t="s">
        <v>22</v>
      </c>
      <c r="H148" s="5" t="s">
        <v>174</v>
      </c>
      <c r="I148" s="5" t="s">
        <v>2</v>
      </c>
      <c r="J148" s="11">
        <f>J149</f>
        <v>7</v>
      </c>
      <c r="M148" s="11">
        <f>M149</f>
        <v>200</v>
      </c>
      <c r="N148" s="11">
        <f>N149</f>
        <v>200</v>
      </c>
      <c r="O148" s="17"/>
      <c r="P148" s="17"/>
    </row>
    <row r="149" spans="1:15" ht="32.25" customHeight="1">
      <c r="A149" s="12">
        <f t="shared" si="2"/>
        <v>138</v>
      </c>
      <c r="D149" s="41" t="s">
        <v>110</v>
      </c>
      <c r="E149" s="42"/>
      <c r="F149" s="43"/>
      <c r="G149" s="3" t="s">
        <v>22</v>
      </c>
      <c r="H149" s="5" t="s">
        <v>174</v>
      </c>
      <c r="I149" s="5" t="s">
        <v>52</v>
      </c>
      <c r="J149" s="11">
        <f>200-193</f>
        <v>7</v>
      </c>
      <c r="M149" s="11">
        <v>200</v>
      </c>
      <c r="N149" s="11">
        <v>200</v>
      </c>
      <c r="O149" s="17"/>
    </row>
    <row r="150" spans="1:15" ht="15">
      <c r="A150" s="12">
        <f t="shared" si="2"/>
        <v>139</v>
      </c>
      <c r="D150" s="41" t="s">
        <v>59</v>
      </c>
      <c r="E150" s="42"/>
      <c r="F150" s="43"/>
      <c r="G150" s="3" t="s">
        <v>22</v>
      </c>
      <c r="H150" s="3">
        <v>7000000000</v>
      </c>
      <c r="I150" s="3" t="s">
        <v>2</v>
      </c>
      <c r="J150" s="11">
        <f>J151</f>
        <v>26140.8</v>
      </c>
      <c r="M150" s="11">
        <f>M152+M154+M156</f>
        <v>7250</v>
      </c>
      <c r="N150" s="11">
        <f>N152+N154+N156</f>
        <v>7250</v>
      </c>
      <c r="O150" s="40"/>
    </row>
    <row r="151" spans="1:15" ht="21.75" customHeight="1">
      <c r="A151" s="12">
        <f t="shared" si="2"/>
        <v>140</v>
      </c>
      <c r="D151" s="41" t="s">
        <v>128</v>
      </c>
      <c r="E151" s="54"/>
      <c r="F151" s="55"/>
      <c r="G151" s="3" t="s">
        <v>22</v>
      </c>
      <c r="H151" s="3">
        <v>7001000000</v>
      </c>
      <c r="I151" s="3" t="s">
        <v>2</v>
      </c>
      <c r="J151" s="11">
        <f>J152+J154+J156</f>
        <v>26140.8</v>
      </c>
      <c r="M151" s="11">
        <f>M150</f>
        <v>7250</v>
      </c>
      <c r="N151" s="11">
        <f>N150</f>
        <v>7250</v>
      </c>
      <c r="O151" s="17"/>
    </row>
    <row r="152" spans="1:15" ht="24" customHeight="1">
      <c r="A152" s="12">
        <f t="shared" si="2"/>
        <v>141</v>
      </c>
      <c r="D152" s="41" t="s">
        <v>117</v>
      </c>
      <c r="E152" s="56"/>
      <c r="F152" s="57"/>
      <c r="G152" s="3" t="s">
        <v>22</v>
      </c>
      <c r="H152" s="3">
        <v>7001000018</v>
      </c>
      <c r="I152" s="3" t="s">
        <v>2</v>
      </c>
      <c r="J152" s="11">
        <f>J153</f>
        <v>14290.8</v>
      </c>
      <c r="M152" s="11">
        <f>M153</f>
        <v>6800</v>
      </c>
      <c r="N152" s="11">
        <f>N153</f>
        <v>6800</v>
      </c>
      <c r="O152" s="17"/>
    </row>
    <row r="153" spans="1:17" ht="36" customHeight="1">
      <c r="A153" s="12">
        <f aca="true" t="shared" si="5" ref="A153:A215">A152+1</f>
        <v>142</v>
      </c>
      <c r="D153" s="41" t="s">
        <v>110</v>
      </c>
      <c r="E153" s="42"/>
      <c r="F153" s="43"/>
      <c r="G153" s="3" t="s">
        <v>22</v>
      </c>
      <c r="H153" s="3">
        <v>7001000018</v>
      </c>
      <c r="I153" s="3">
        <v>240</v>
      </c>
      <c r="J153" s="11">
        <f>14250+40.8</f>
        <v>14290.8</v>
      </c>
      <c r="M153" s="11">
        <v>6800</v>
      </c>
      <c r="N153" s="11">
        <v>6800</v>
      </c>
      <c r="O153" s="38"/>
      <c r="P153" s="38"/>
      <c r="Q153" s="38"/>
    </row>
    <row r="154" spans="1:15" ht="15">
      <c r="A154" s="12">
        <f t="shared" si="5"/>
        <v>143</v>
      </c>
      <c r="D154" s="41" t="s">
        <v>118</v>
      </c>
      <c r="E154" s="56"/>
      <c r="F154" s="57"/>
      <c r="G154" s="3" t="s">
        <v>22</v>
      </c>
      <c r="H154" s="3">
        <v>7001000019</v>
      </c>
      <c r="I154" s="3" t="s">
        <v>2</v>
      </c>
      <c r="J154" s="11">
        <f>J155</f>
        <v>450</v>
      </c>
      <c r="M154" s="11">
        <f>M155</f>
        <v>450</v>
      </c>
      <c r="N154" s="11">
        <f>N155</f>
        <v>450</v>
      </c>
      <c r="O154" s="17"/>
    </row>
    <row r="155" spans="1:15" ht="15" customHeight="1">
      <c r="A155" s="12">
        <f t="shared" si="5"/>
        <v>144</v>
      </c>
      <c r="D155" s="41" t="s">
        <v>57</v>
      </c>
      <c r="E155" s="42"/>
      <c r="F155" s="43"/>
      <c r="G155" s="5" t="s">
        <v>22</v>
      </c>
      <c r="H155" s="3">
        <v>7001000019</v>
      </c>
      <c r="I155" s="3">
        <v>610</v>
      </c>
      <c r="J155" s="11">
        <v>450</v>
      </c>
      <c r="M155" s="11">
        <v>450</v>
      </c>
      <c r="N155" s="11">
        <v>450</v>
      </c>
      <c r="O155" s="17"/>
    </row>
    <row r="156" spans="1:15" ht="15">
      <c r="A156" s="12">
        <f t="shared" si="5"/>
        <v>145</v>
      </c>
      <c r="D156" s="41" t="s">
        <v>47</v>
      </c>
      <c r="E156" s="56"/>
      <c r="F156" s="57"/>
      <c r="G156" s="3" t="s">
        <v>22</v>
      </c>
      <c r="H156" s="3">
        <v>7001000020</v>
      </c>
      <c r="I156" s="3" t="s">
        <v>2</v>
      </c>
      <c r="J156" s="11">
        <f>J157+J158</f>
        <v>11400</v>
      </c>
      <c r="M156" s="11">
        <f>M157+M158</f>
        <v>0</v>
      </c>
      <c r="N156" s="11">
        <f>N157+N158</f>
        <v>0</v>
      </c>
      <c r="O156" s="17"/>
    </row>
    <row r="157" spans="1:17" ht="33" customHeight="1">
      <c r="A157" s="12">
        <f t="shared" si="5"/>
        <v>146</v>
      </c>
      <c r="D157" s="41" t="s">
        <v>110</v>
      </c>
      <c r="E157" s="42"/>
      <c r="F157" s="43"/>
      <c r="G157" s="3" t="s">
        <v>22</v>
      </c>
      <c r="H157" s="3">
        <v>7001000020</v>
      </c>
      <c r="I157" s="3">
        <v>240</v>
      </c>
      <c r="J157" s="11">
        <v>3800</v>
      </c>
      <c r="M157" s="11">
        <v>0</v>
      </c>
      <c r="N157" s="11">
        <v>0</v>
      </c>
      <c r="O157" s="38"/>
      <c r="Q157" s="38"/>
    </row>
    <row r="158" spans="1:15" ht="15" customHeight="1">
      <c r="A158" s="12">
        <f t="shared" si="5"/>
        <v>147</v>
      </c>
      <c r="D158" s="41" t="s">
        <v>57</v>
      </c>
      <c r="E158" s="42"/>
      <c r="F158" s="43"/>
      <c r="G158" s="5" t="s">
        <v>22</v>
      </c>
      <c r="H158" s="3">
        <v>7001000020</v>
      </c>
      <c r="I158" s="3">
        <v>610</v>
      </c>
      <c r="J158" s="11">
        <v>7600</v>
      </c>
      <c r="M158" s="11">
        <v>0</v>
      </c>
      <c r="N158" s="11">
        <v>0</v>
      </c>
      <c r="O158" s="17"/>
    </row>
    <row r="159" spans="1:16" s="6" customFormat="1" ht="21" customHeight="1">
      <c r="A159" s="12">
        <f t="shared" si="5"/>
        <v>148</v>
      </c>
      <c r="D159" s="48" t="s">
        <v>104</v>
      </c>
      <c r="E159" s="49"/>
      <c r="F159" s="50"/>
      <c r="G159" s="25" t="s">
        <v>23</v>
      </c>
      <c r="H159" s="25" t="s">
        <v>71</v>
      </c>
      <c r="I159" s="25" t="s">
        <v>2</v>
      </c>
      <c r="J159" s="18">
        <f>J160</f>
        <v>850</v>
      </c>
      <c r="M159" s="18">
        <f>M160</f>
        <v>40</v>
      </c>
      <c r="N159" s="18">
        <f>N160</f>
        <v>40</v>
      </c>
      <c r="O159" s="31"/>
      <c r="P159" s="31"/>
    </row>
    <row r="160" spans="1:16" s="6" customFormat="1" ht="19.5" customHeight="1">
      <c r="A160" s="12">
        <f t="shared" si="5"/>
        <v>149</v>
      </c>
      <c r="D160" s="48" t="s">
        <v>92</v>
      </c>
      <c r="E160" s="58"/>
      <c r="F160" s="59"/>
      <c r="G160" s="24" t="s">
        <v>24</v>
      </c>
      <c r="H160" s="25" t="s">
        <v>71</v>
      </c>
      <c r="I160" s="24" t="s">
        <v>2</v>
      </c>
      <c r="J160" s="18">
        <f>J163</f>
        <v>850</v>
      </c>
      <c r="M160" s="18">
        <f>M163</f>
        <v>40</v>
      </c>
      <c r="N160" s="18">
        <f>N163</f>
        <v>40</v>
      </c>
      <c r="O160" s="31"/>
      <c r="P160" s="31"/>
    </row>
    <row r="161" spans="1:16" s="6" customFormat="1" ht="15">
      <c r="A161" s="12">
        <f t="shared" si="5"/>
        <v>150</v>
      </c>
      <c r="D161" s="41" t="s">
        <v>59</v>
      </c>
      <c r="E161" s="42"/>
      <c r="F161" s="43"/>
      <c r="G161" s="3" t="s">
        <v>24</v>
      </c>
      <c r="H161" s="3">
        <v>7000000000</v>
      </c>
      <c r="I161" s="3" t="s">
        <v>2</v>
      </c>
      <c r="J161" s="11">
        <f>J163</f>
        <v>850</v>
      </c>
      <c r="M161" s="11">
        <f>M163</f>
        <v>40</v>
      </c>
      <c r="N161" s="11">
        <f>N163</f>
        <v>40</v>
      </c>
      <c r="O161" s="31"/>
      <c r="P161" s="31"/>
    </row>
    <row r="162" spans="1:16" s="6" customFormat="1" ht="27" customHeight="1">
      <c r="A162" s="12">
        <f t="shared" si="5"/>
        <v>151</v>
      </c>
      <c r="D162" s="41" t="s">
        <v>128</v>
      </c>
      <c r="E162" s="54"/>
      <c r="F162" s="55"/>
      <c r="G162" s="3" t="s">
        <v>24</v>
      </c>
      <c r="H162" s="3">
        <v>7001000000</v>
      </c>
      <c r="I162" s="3" t="s">
        <v>2</v>
      </c>
      <c r="J162" s="11">
        <f>J161</f>
        <v>850</v>
      </c>
      <c r="M162" s="11">
        <f>M161</f>
        <v>40</v>
      </c>
      <c r="N162" s="11">
        <f>N161</f>
        <v>40</v>
      </c>
      <c r="O162" s="31"/>
      <c r="P162" s="31"/>
    </row>
    <row r="163" spans="1:15" ht="27" customHeight="1">
      <c r="A163" s="12">
        <f t="shared" si="5"/>
        <v>152</v>
      </c>
      <c r="D163" s="41" t="s">
        <v>32</v>
      </c>
      <c r="E163" s="56"/>
      <c r="F163" s="57"/>
      <c r="G163" s="3" t="s">
        <v>24</v>
      </c>
      <c r="H163" s="3">
        <v>7001000022</v>
      </c>
      <c r="I163" s="3" t="s">
        <v>2</v>
      </c>
      <c r="J163" s="11">
        <f>J164</f>
        <v>850</v>
      </c>
      <c r="M163" s="11">
        <f>M164</f>
        <v>40</v>
      </c>
      <c r="N163" s="11">
        <f>N164</f>
        <v>40</v>
      </c>
      <c r="O163" s="17"/>
    </row>
    <row r="164" spans="1:15" ht="36" customHeight="1">
      <c r="A164" s="12">
        <f t="shared" si="5"/>
        <v>153</v>
      </c>
      <c r="D164" s="41" t="s">
        <v>110</v>
      </c>
      <c r="E164" s="42"/>
      <c r="F164" s="43"/>
      <c r="G164" s="5" t="s">
        <v>24</v>
      </c>
      <c r="H164" s="3">
        <v>7001000022</v>
      </c>
      <c r="I164" s="5" t="s">
        <v>52</v>
      </c>
      <c r="J164" s="11">
        <v>850</v>
      </c>
      <c r="M164" s="11">
        <v>40</v>
      </c>
      <c r="N164" s="11">
        <v>40</v>
      </c>
      <c r="O164" s="17"/>
    </row>
    <row r="165" spans="1:16" s="6" customFormat="1" ht="19.5" customHeight="1">
      <c r="A165" s="12">
        <f t="shared" si="5"/>
        <v>154</v>
      </c>
      <c r="D165" s="48" t="s">
        <v>105</v>
      </c>
      <c r="E165" s="64"/>
      <c r="F165" s="65"/>
      <c r="G165" s="25" t="s">
        <v>25</v>
      </c>
      <c r="H165" s="25" t="s">
        <v>71</v>
      </c>
      <c r="I165" s="25" t="s">
        <v>2</v>
      </c>
      <c r="J165" s="18">
        <f>J166</f>
        <v>43000</v>
      </c>
      <c r="M165" s="18">
        <f>M166</f>
        <v>9908.5</v>
      </c>
      <c r="N165" s="18">
        <f>N166</f>
        <v>9323.6</v>
      </c>
      <c r="O165" s="31"/>
      <c r="P165" s="31"/>
    </row>
    <row r="166" spans="1:15" ht="15.75">
      <c r="A166" s="12">
        <f t="shared" si="5"/>
        <v>155</v>
      </c>
      <c r="D166" s="48" t="s">
        <v>26</v>
      </c>
      <c r="E166" s="58"/>
      <c r="F166" s="59"/>
      <c r="G166" s="24" t="s">
        <v>27</v>
      </c>
      <c r="H166" s="25" t="s">
        <v>71</v>
      </c>
      <c r="I166" s="24" t="s">
        <v>2</v>
      </c>
      <c r="J166" s="18">
        <f>J167+J174</f>
        <v>43000</v>
      </c>
      <c r="M166" s="18">
        <f>M167+M174</f>
        <v>9908.5</v>
      </c>
      <c r="N166" s="18">
        <f>N167+N174</f>
        <v>9323.6</v>
      </c>
      <c r="O166" s="17"/>
    </row>
    <row r="167" spans="1:15" ht="30.75" customHeight="1">
      <c r="A167" s="12">
        <f t="shared" si="5"/>
        <v>156</v>
      </c>
      <c r="D167" s="41" t="s">
        <v>160</v>
      </c>
      <c r="E167" s="42"/>
      <c r="F167" s="43"/>
      <c r="G167" s="3" t="s">
        <v>27</v>
      </c>
      <c r="H167" s="5" t="s">
        <v>179</v>
      </c>
      <c r="I167" s="5" t="s">
        <v>2</v>
      </c>
      <c r="J167" s="11">
        <f>J168+J171</f>
        <v>43000</v>
      </c>
      <c r="M167" s="11">
        <f>M168+M171</f>
        <v>9873.5</v>
      </c>
      <c r="N167" s="11">
        <f>N168+N171</f>
        <v>9288.6</v>
      </c>
      <c r="O167" s="17"/>
    </row>
    <row r="168" spans="1:16" s="8" customFormat="1" ht="36.75" customHeight="1">
      <c r="A168" s="12">
        <f t="shared" si="5"/>
        <v>157</v>
      </c>
      <c r="D168" s="41" t="s">
        <v>161</v>
      </c>
      <c r="E168" s="62"/>
      <c r="F168" s="63"/>
      <c r="G168" s="3" t="s">
        <v>27</v>
      </c>
      <c r="H168" s="5" t="s">
        <v>180</v>
      </c>
      <c r="I168" s="5" t="s">
        <v>2</v>
      </c>
      <c r="J168" s="11">
        <f>J169</f>
        <v>29000</v>
      </c>
      <c r="M168" s="11">
        <f>M169</f>
        <v>7500</v>
      </c>
      <c r="N168" s="11">
        <f>N169</f>
        <v>7272</v>
      </c>
      <c r="O168" s="33"/>
      <c r="P168" s="33"/>
    </row>
    <row r="169" spans="1:16" s="8" customFormat="1" ht="15">
      <c r="A169" s="12">
        <f t="shared" si="5"/>
        <v>158</v>
      </c>
      <c r="D169" s="41" t="s">
        <v>81</v>
      </c>
      <c r="E169" s="42"/>
      <c r="F169" s="43"/>
      <c r="G169" s="5" t="s">
        <v>27</v>
      </c>
      <c r="H169" s="5" t="s">
        <v>181</v>
      </c>
      <c r="I169" s="5" t="s">
        <v>2</v>
      </c>
      <c r="J169" s="11">
        <f>J170</f>
        <v>29000</v>
      </c>
      <c r="M169" s="11">
        <f>M170</f>
        <v>7500</v>
      </c>
      <c r="N169" s="11">
        <f>N170</f>
        <v>7272</v>
      </c>
      <c r="O169" s="33"/>
      <c r="P169" s="33"/>
    </row>
    <row r="170" spans="1:17" s="8" customFormat="1" ht="15" customHeight="1">
      <c r="A170" s="12">
        <f t="shared" si="5"/>
        <v>159</v>
      </c>
      <c r="D170" s="41" t="s">
        <v>57</v>
      </c>
      <c r="E170" s="42"/>
      <c r="F170" s="43"/>
      <c r="G170" s="5" t="s">
        <v>27</v>
      </c>
      <c r="H170" s="5" t="s">
        <v>181</v>
      </c>
      <c r="I170" s="5" t="s">
        <v>56</v>
      </c>
      <c r="J170" s="11">
        <v>29000</v>
      </c>
      <c r="M170" s="11">
        <v>7500</v>
      </c>
      <c r="N170" s="11">
        <v>7272</v>
      </c>
      <c r="O170" s="38"/>
      <c r="P170" s="39"/>
      <c r="Q170" s="38"/>
    </row>
    <row r="171" spans="1:16" s="8" customFormat="1" ht="34.5" customHeight="1">
      <c r="A171" s="12">
        <f t="shared" si="5"/>
        <v>160</v>
      </c>
      <c r="D171" s="41" t="s">
        <v>162</v>
      </c>
      <c r="E171" s="42"/>
      <c r="F171" s="43"/>
      <c r="G171" s="5" t="s">
        <v>27</v>
      </c>
      <c r="H171" s="5" t="s">
        <v>175</v>
      </c>
      <c r="I171" s="5" t="s">
        <v>2</v>
      </c>
      <c r="J171" s="11">
        <f>J172</f>
        <v>14000</v>
      </c>
      <c r="M171" s="11">
        <f>M172</f>
        <v>2373.5</v>
      </c>
      <c r="N171" s="11">
        <f>N172</f>
        <v>2016.6</v>
      </c>
      <c r="O171" s="33"/>
      <c r="P171" s="33"/>
    </row>
    <row r="172" spans="1:16" s="8" customFormat="1" ht="35.25" customHeight="1">
      <c r="A172" s="12">
        <f t="shared" si="5"/>
        <v>161</v>
      </c>
      <c r="D172" s="41" t="s">
        <v>82</v>
      </c>
      <c r="E172" s="42"/>
      <c r="F172" s="43"/>
      <c r="G172" s="5" t="s">
        <v>27</v>
      </c>
      <c r="H172" s="5" t="s">
        <v>176</v>
      </c>
      <c r="I172" s="5" t="s">
        <v>2</v>
      </c>
      <c r="J172" s="11">
        <f>J173</f>
        <v>14000</v>
      </c>
      <c r="M172" s="11">
        <f>M173</f>
        <v>2373.5</v>
      </c>
      <c r="N172" s="11">
        <f>N173</f>
        <v>2016.6</v>
      </c>
      <c r="O172" s="33"/>
      <c r="P172" s="33"/>
    </row>
    <row r="173" spans="1:16" s="8" customFormat="1" ht="15" customHeight="1">
      <c r="A173" s="12">
        <f t="shared" si="5"/>
        <v>162</v>
      </c>
      <c r="D173" s="41" t="s">
        <v>57</v>
      </c>
      <c r="E173" s="42"/>
      <c r="F173" s="43"/>
      <c r="G173" s="5" t="s">
        <v>27</v>
      </c>
      <c r="H173" s="5" t="s">
        <v>176</v>
      </c>
      <c r="I173" s="5" t="s">
        <v>56</v>
      </c>
      <c r="J173" s="11">
        <v>14000</v>
      </c>
      <c r="M173" s="11">
        <v>2373.5</v>
      </c>
      <c r="N173" s="11">
        <v>2016.6</v>
      </c>
      <c r="O173" s="33"/>
      <c r="P173" s="33"/>
    </row>
    <row r="174" spans="1:16" s="8" customFormat="1" ht="15" customHeight="1">
      <c r="A174" s="12">
        <f t="shared" si="5"/>
        <v>163</v>
      </c>
      <c r="D174" s="41" t="s">
        <v>59</v>
      </c>
      <c r="E174" s="42"/>
      <c r="F174" s="43"/>
      <c r="G174" s="5" t="s">
        <v>27</v>
      </c>
      <c r="H174" s="3">
        <v>7000000000</v>
      </c>
      <c r="I174" s="3" t="s">
        <v>2</v>
      </c>
      <c r="J174" s="11">
        <f>J175</f>
        <v>0</v>
      </c>
      <c r="M174" s="11">
        <f aca="true" t="shared" si="6" ref="M174:N176">M175</f>
        <v>35</v>
      </c>
      <c r="N174" s="11">
        <f t="shared" si="6"/>
        <v>35</v>
      </c>
      <c r="O174" s="33"/>
      <c r="P174" s="33"/>
    </row>
    <row r="175" spans="1:16" s="8" customFormat="1" ht="15" customHeight="1">
      <c r="A175" s="12">
        <f t="shared" si="5"/>
        <v>164</v>
      </c>
      <c r="D175" s="41" t="s">
        <v>128</v>
      </c>
      <c r="E175" s="54"/>
      <c r="F175" s="55"/>
      <c r="G175" s="5" t="s">
        <v>27</v>
      </c>
      <c r="H175" s="3">
        <v>7001000000</v>
      </c>
      <c r="I175" s="3" t="s">
        <v>2</v>
      </c>
      <c r="J175" s="11">
        <f>J176</f>
        <v>0</v>
      </c>
      <c r="M175" s="11">
        <f t="shared" si="6"/>
        <v>35</v>
      </c>
      <c r="N175" s="11">
        <f t="shared" si="6"/>
        <v>35</v>
      </c>
      <c r="O175" s="33"/>
      <c r="P175" s="33"/>
    </row>
    <row r="176" spans="1:16" s="8" customFormat="1" ht="15" customHeight="1">
      <c r="A176" s="12">
        <f t="shared" si="5"/>
        <v>165</v>
      </c>
      <c r="D176" s="41" t="s">
        <v>144</v>
      </c>
      <c r="E176" s="56"/>
      <c r="F176" s="57"/>
      <c r="G176" s="5" t="s">
        <v>27</v>
      </c>
      <c r="H176" s="3">
        <v>7001000023</v>
      </c>
      <c r="I176" s="3" t="s">
        <v>2</v>
      </c>
      <c r="J176" s="11">
        <f>J177</f>
        <v>0</v>
      </c>
      <c r="M176" s="11">
        <f t="shared" si="6"/>
        <v>35</v>
      </c>
      <c r="N176" s="11">
        <f t="shared" si="6"/>
        <v>35</v>
      </c>
      <c r="O176" s="33"/>
      <c r="P176" s="33"/>
    </row>
    <row r="177" spans="1:16" s="8" customFormat="1" ht="15" customHeight="1">
      <c r="A177" s="12">
        <f t="shared" si="5"/>
        <v>166</v>
      </c>
      <c r="D177" s="41" t="s">
        <v>110</v>
      </c>
      <c r="E177" s="42"/>
      <c r="F177" s="43"/>
      <c r="G177" s="5" t="s">
        <v>27</v>
      </c>
      <c r="H177" s="3">
        <v>7001000023</v>
      </c>
      <c r="I177" s="5" t="s">
        <v>52</v>
      </c>
      <c r="J177" s="11">
        <f>35-35</f>
        <v>0</v>
      </c>
      <c r="M177" s="11">
        <v>35</v>
      </c>
      <c r="N177" s="11">
        <v>35</v>
      </c>
      <c r="O177" s="33"/>
      <c r="P177" s="33"/>
    </row>
    <row r="178" spans="1:15" ht="15.75">
      <c r="A178" s="12">
        <f t="shared" si="5"/>
        <v>167</v>
      </c>
      <c r="D178" s="48" t="s">
        <v>106</v>
      </c>
      <c r="E178" s="49"/>
      <c r="F178" s="50"/>
      <c r="G178" s="25" t="s">
        <v>28</v>
      </c>
      <c r="H178" s="25" t="s">
        <v>71</v>
      </c>
      <c r="I178" s="25" t="s">
        <v>2</v>
      </c>
      <c r="J178" s="18">
        <f>J179+J184+J189+J193</f>
        <v>2735.5</v>
      </c>
      <c r="M178" s="18">
        <f>M179+M184+M189</f>
        <v>1016.8</v>
      </c>
      <c r="N178" s="18">
        <f>N179+N184+N189</f>
        <v>1018</v>
      </c>
      <c r="O178" s="17"/>
    </row>
    <row r="179" spans="1:16" s="6" customFormat="1" ht="15.75">
      <c r="A179" s="12">
        <f t="shared" si="5"/>
        <v>168</v>
      </c>
      <c r="D179" s="48" t="s">
        <v>29</v>
      </c>
      <c r="E179" s="58"/>
      <c r="F179" s="59"/>
      <c r="G179" s="24" t="s">
        <v>30</v>
      </c>
      <c r="H179" s="25" t="s">
        <v>71</v>
      </c>
      <c r="I179" s="24" t="s">
        <v>2</v>
      </c>
      <c r="J179" s="18">
        <f>J182</f>
        <v>263</v>
      </c>
      <c r="M179" s="18">
        <f>M182</f>
        <v>263</v>
      </c>
      <c r="N179" s="18">
        <f>N182</f>
        <v>263</v>
      </c>
      <c r="O179" s="31"/>
      <c r="P179" s="31"/>
    </row>
    <row r="180" spans="1:16" s="6" customFormat="1" ht="23.25" customHeight="1">
      <c r="A180" s="12">
        <f t="shared" si="5"/>
        <v>169</v>
      </c>
      <c r="D180" s="41" t="s">
        <v>59</v>
      </c>
      <c r="E180" s="42"/>
      <c r="F180" s="43"/>
      <c r="G180" s="3" t="s">
        <v>30</v>
      </c>
      <c r="H180" s="3">
        <v>7000000000</v>
      </c>
      <c r="I180" s="3" t="s">
        <v>2</v>
      </c>
      <c r="J180" s="11">
        <f>J182</f>
        <v>263</v>
      </c>
      <c r="M180" s="11">
        <f>M182</f>
        <v>263</v>
      </c>
      <c r="N180" s="11">
        <f>N182</f>
        <v>263</v>
      </c>
      <c r="O180" s="31"/>
      <c r="P180" s="31"/>
    </row>
    <row r="181" spans="1:16" s="6" customFormat="1" ht="24" customHeight="1">
      <c r="A181" s="12">
        <f t="shared" si="5"/>
        <v>170</v>
      </c>
      <c r="D181" s="41" t="s">
        <v>128</v>
      </c>
      <c r="E181" s="54"/>
      <c r="F181" s="55"/>
      <c r="G181" s="3" t="s">
        <v>30</v>
      </c>
      <c r="H181" s="3">
        <v>7001000000</v>
      </c>
      <c r="I181" s="3" t="s">
        <v>2</v>
      </c>
      <c r="J181" s="11">
        <f>J180</f>
        <v>263</v>
      </c>
      <c r="M181" s="11">
        <f>M180</f>
        <v>263</v>
      </c>
      <c r="N181" s="11">
        <f>N180</f>
        <v>263</v>
      </c>
      <c r="O181" s="31"/>
      <c r="P181" s="31"/>
    </row>
    <row r="182" spans="1:15" ht="15">
      <c r="A182" s="12">
        <f t="shared" si="5"/>
        <v>171</v>
      </c>
      <c r="D182" s="41" t="s">
        <v>42</v>
      </c>
      <c r="E182" s="56"/>
      <c r="F182" s="57"/>
      <c r="G182" s="3" t="s">
        <v>30</v>
      </c>
      <c r="H182" s="3">
        <v>7001000026</v>
      </c>
      <c r="I182" s="3" t="s">
        <v>2</v>
      </c>
      <c r="J182" s="11">
        <f>J183</f>
        <v>263</v>
      </c>
      <c r="M182" s="11">
        <f>M183</f>
        <v>263</v>
      </c>
      <c r="N182" s="11">
        <f>N183</f>
        <v>263</v>
      </c>
      <c r="O182" s="17"/>
    </row>
    <row r="183" spans="1:15" ht="27" customHeight="1">
      <c r="A183" s="12">
        <f t="shared" si="5"/>
        <v>172</v>
      </c>
      <c r="D183" s="41" t="s">
        <v>45</v>
      </c>
      <c r="E183" s="73"/>
      <c r="F183" s="74"/>
      <c r="G183" s="3" t="s">
        <v>30</v>
      </c>
      <c r="H183" s="3">
        <v>7001000026</v>
      </c>
      <c r="I183" s="3">
        <v>320</v>
      </c>
      <c r="J183" s="11">
        <v>263</v>
      </c>
      <c r="M183" s="11">
        <v>263</v>
      </c>
      <c r="N183" s="11">
        <v>263</v>
      </c>
      <c r="O183" s="17"/>
    </row>
    <row r="184" spans="1:15" ht="15.75">
      <c r="A184" s="12">
        <f t="shared" si="5"/>
        <v>173</v>
      </c>
      <c r="D184" s="48" t="s">
        <v>50</v>
      </c>
      <c r="E184" s="88"/>
      <c r="F184" s="89"/>
      <c r="G184" s="24">
        <v>1003</v>
      </c>
      <c r="H184" s="25" t="s">
        <v>71</v>
      </c>
      <c r="I184" s="24" t="s">
        <v>2</v>
      </c>
      <c r="J184" s="18">
        <f>J185</f>
        <v>5</v>
      </c>
      <c r="M184" s="18">
        <f>M185</f>
        <v>5</v>
      </c>
      <c r="N184" s="18">
        <f>N185</f>
        <v>5</v>
      </c>
      <c r="O184" s="17"/>
    </row>
    <row r="185" spans="1:15" ht="27.75" customHeight="1">
      <c r="A185" s="12">
        <f t="shared" si="5"/>
        <v>174</v>
      </c>
      <c r="D185" s="41" t="s">
        <v>59</v>
      </c>
      <c r="E185" s="42"/>
      <c r="F185" s="43"/>
      <c r="G185" s="3">
        <v>1003</v>
      </c>
      <c r="H185" s="3">
        <v>7000000000</v>
      </c>
      <c r="I185" s="3" t="s">
        <v>2</v>
      </c>
      <c r="J185" s="11">
        <f>J187</f>
        <v>5</v>
      </c>
      <c r="M185" s="11">
        <f>M187</f>
        <v>5</v>
      </c>
      <c r="N185" s="11">
        <f>N187</f>
        <v>5</v>
      </c>
      <c r="O185" s="17"/>
    </row>
    <row r="186" spans="1:15" ht="27.75" customHeight="1">
      <c r="A186" s="12">
        <f t="shared" si="5"/>
        <v>175</v>
      </c>
      <c r="D186" s="41" t="s">
        <v>128</v>
      </c>
      <c r="E186" s="54"/>
      <c r="F186" s="55"/>
      <c r="G186" s="3">
        <v>1003</v>
      </c>
      <c r="H186" s="3">
        <v>7001000000</v>
      </c>
      <c r="I186" s="3" t="s">
        <v>2</v>
      </c>
      <c r="J186" s="11">
        <f>J185</f>
        <v>5</v>
      </c>
      <c r="M186" s="11">
        <f>M185</f>
        <v>5</v>
      </c>
      <c r="N186" s="11">
        <f>N185</f>
        <v>5</v>
      </c>
      <c r="O186" s="17"/>
    </row>
    <row r="187" spans="1:15" ht="24" customHeight="1">
      <c r="A187" s="12">
        <f t="shared" si="5"/>
        <v>176</v>
      </c>
      <c r="D187" s="41" t="s">
        <v>51</v>
      </c>
      <c r="E187" s="62"/>
      <c r="F187" s="63"/>
      <c r="G187" s="3">
        <v>1003</v>
      </c>
      <c r="H187" s="3">
        <v>7001000033</v>
      </c>
      <c r="I187" s="3" t="s">
        <v>2</v>
      </c>
      <c r="J187" s="11">
        <f>J188</f>
        <v>5</v>
      </c>
      <c r="M187" s="11">
        <f>M188</f>
        <v>5</v>
      </c>
      <c r="N187" s="11">
        <f>N188</f>
        <v>5</v>
      </c>
      <c r="O187" s="17"/>
    </row>
    <row r="188" spans="1:15" ht="20.25" customHeight="1">
      <c r="A188" s="12">
        <f t="shared" si="5"/>
        <v>177</v>
      </c>
      <c r="D188" s="41" t="s">
        <v>66</v>
      </c>
      <c r="E188" s="73"/>
      <c r="F188" s="74"/>
      <c r="G188" s="3">
        <v>1003</v>
      </c>
      <c r="H188" s="3">
        <v>7001000033</v>
      </c>
      <c r="I188" s="5" t="s">
        <v>67</v>
      </c>
      <c r="J188" s="11">
        <v>5</v>
      </c>
      <c r="M188" s="11">
        <v>5</v>
      </c>
      <c r="N188" s="11">
        <v>5</v>
      </c>
      <c r="O188" s="17"/>
    </row>
    <row r="189" spans="1:15" ht="25.5" customHeight="1">
      <c r="A189" s="12">
        <f t="shared" si="5"/>
        <v>178</v>
      </c>
      <c r="D189" s="48" t="s">
        <v>134</v>
      </c>
      <c r="E189" s="88"/>
      <c r="F189" s="89"/>
      <c r="G189" s="24">
        <v>1004</v>
      </c>
      <c r="H189" s="25" t="s">
        <v>71</v>
      </c>
      <c r="I189" s="24" t="s">
        <v>2</v>
      </c>
      <c r="J189" s="11">
        <f>J190</f>
        <v>2432.5</v>
      </c>
      <c r="M189" s="11">
        <f aca="true" t="shared" si="7" ref="M189:N191">M190</f>
        <v>748.8</v>
      </c>
      <c r="N189" s="11">
        <f t="shared" si="7"/>
        <v>750</v>
      </c>
      <c r="O189" s="17"/>
    </row>
    <row r="190" spans="1:15" ht="29.25" customHeight="1">
      <c r="A190" s="12">
        <f t="shared" si="5"/>
        <v>179</v>
      </c>
      <c r="D190" s="41" t="s">
        <v>163</v>
      </c>
      <c r="E190" s="62"/>
      <c r="F190" s="63"/>
      <c r="G190" s="5" t="s">
        <v>133</v>
      </c>
      <c r="H190" s="5" t="s">
        <v>80</v>
      </c>
      <c r="I190" s="5" t="s">
        <v>2</v>
      </c>
      <c r="J190" s="11">
        <f>J191</f>
        <v>2432.5</v>
      </c>
      <c r="M190" s="11">
        <f t="shared" si="7"/>
        <v>748.8</v>
      </c>
      <c r="N190" s="11">
        <f t="shared" si="7"/>
        <v>750</v>
      </c>
      <c r="O190" s="17"/>
    </row>
    <row r="191" spans="1:15" ht="40.5" customHeight="1">
      <c r="A191" s="12">
        <f t="shared" si="5"/>
        <v>180</v>
      </c>
      <c r="D191" s="41" t="s">
        <v>199</v>
      </c>
      <c r="E191" s="42"/>
      <c r="F191" s="43"/>
      <c r="G191" s="5" t="s">
        <v>133</v>
      </c>
      <c r="H191" s="5" t="s">
        <v>197</v>
      </c>
      <c r="I191" s="5" t="s">
        <v>2</v>
      </c>
      <c r="J191" s="11">
        <f>J192</f>
        <v>2432.5</v>
      </c>
      <c r="M191" s="11">
        <f t="shared" si="7"/>
        <v>748.8</v>
      </c>
      <c r="N191" s="11">
        <f t="shared" si="7"/>
        <v>750</v>
      </c>
      <c r="O191" s="17"/>
    </row>
    <row r="192" spans="1:15" ht="27" customHeight="1">
      <c r="A192" s="12">
        <f t="shared" si="5"/>
        <v>181</v>
      </c>
      <c r="D192" s="41" t="s">
        <v>45</v>
      </c>
      <c r="E192" s="73"/>
      <c r="F192" s="74"/>
      <c r="G192" s="5" t="s">
        <v>133</v>
      </c>
      <c r="H192" s="5" t="s">
        <v>197</v>
      </c>
      <c r="I192" s="5" t="s">
        <v>65</v>
      </c>
      <c r="J192" s="11">
        <f>1380+1052.5</f>
        <v>2432.5</v>
      </c>
      <c r="M192" s="11">
        <v>748.8</v>
      </c>
      <c r="N192" s="11">
        <v>750</v>
      </c>
      <c r="O192" s="38"/>
    </row>
    <row r="193" spans="1:16" ht="24.75" customHeight="1">
      <c r="A193" s="12">
        <f t="shared" si="5"/>
        <v>182</v>
      </c>
      <c r="D193" s="48" t="s">
        <v>182</v>
      </c>
      <c r="E193" s="64"/>
      <c r="F193" s="65"/>
      <c r="G193" s="24">
        <v>1006</v>
      </c>
      <c r="H193" s="25" t="s">
        <v>71</v>
      </c>
      <c r="I193" s="24" t="s">
        <v>2</v>
      </c>
      <c r="J193" s="18">
        <f>J196</f>
        <v>35</v>
      </c>
      <c r="M193" s="18">
        <f>M196</f>
        <v>0</v>
      </c>
      <c r="N193" s="18">
        <f>N196</f>
        <v>0</v>
      </c>
      <c r="O193" s="1"/>
      <c r="P193"/>
    </row>
    <row r="194" spans="1:16" ht="23.25" customHeight="1">
      <c r="A194" s="12">
        <f t="shared" si="5"/>
        <v>183</v>
      </c>
      <c r="D194" s="41" t="s">
        <v>59</v>
      </c>
      <c r="E194" s="42"/>
      <c r="F194" s="43"/>
      <c r="G194" s="3">
        <v>1006</v>
      </c>
      <c r="H194" s="3">
        <v>7000000000</v>
      </c>
      <c r="I194" s="3" t="s">
        <v>2</v>
      </c>
      <c r="J194" s="11">
        <f>J196</f>
        <v>35</v>
      </c>
      <c r="M194" s="11">
        <f>M196</f>
        <v>0</v>
      </c>
      <c r="N194" s="11">
        <f>N196</f>
        <v>0</v>
      </c>
      <c r="O194" s="1"/>
      <c r="P194"/>
    </row>
    <row r="195" spans="1:16" ht="23.25" customHeight="1">
      <c r="A195" s="12">
        <f t="shared" si="5"/>
        <v>184</v>
      </c>
      <c r="D195" s="41" t="s">
        <v>128</v>
      </c>
      <c r="E195" s="54"/>
      <c r="F195" s="55"/>
      <c r="G195" s="3">
        <v>1006</v>
      </c>
      <c r="H195" s="3">
        <v>7001000000</v>
      </c>
      <c r="I195" s="3" t="s">
        <v>2</v>
      </c>
      <c r="J195" s="11">
        <f>J194</f>
        <v>35</v>
      </c>
      <c r="M195" s="11">
        <f>M194</f>
        <v>0</v>
      </c>
      <c r="N195" s="11">
        <f>N194</f>
        <v>0</v>
      </c>
      <c r="O195" s="1"/>
      <c r="P195"/>
    </row>
    <row r="196" spans="1:16" ht="24.75" customHeight="1">
      <c r="A196" s="12">
        <f t="shared" si="5"/>
        <v>185</v>
      </c>
      <c r="D196" s="41" t="s">
        <v>183</v>
      </c>
      <c r="E196" s="42"/>
      <c r="F196" s="43"/>
      <c r="G196" s="3">
        <v>1006</v>
      </c>
      <c r="H196" s="3">
        <v>7001000027</v>
      </c>
      <c r="I196" s="3" t="s">
        <v>2</v>
      </c>
      <c r="J196" s="11">
        <f>J197</f>
        <v>35</v>
      </c>
      <c r="M196" s="11">
        <f>M197</f>
        <v>0</v>
      </c>
      <c r="N196" s="11">
        <f>N197</f>
        <v>0</v>
      </c>
      <c r="O196" s="1"/>
      <c r="P196"/>
    </row>
    <row r="197" spans="1:16" ht="53.25" customHeight="1">
      <c r="A197" s="12">
        <f t="shared" si="5"/>
        <v>186</v>
      </c>
      <c r="D197" s="41" t="s">
        <v>184</v>
      </c>
      <c r="E197" s="42"/>
      <c r="F197" s="43"/>
      <c r="G197" s="3">
        <v>1006</v>
      </c>
      <c r="H197" s="3">
        <v>7001000027</v>
      </c>
      <c r="I197" s="3">
        <v>630</v>
      </c>
      <c r="J197" s="11">
        <v>35</v>
      </c>
      <c r="M197" s="11">
        <v>0</v>
      </c>
      <c r="N197" s="11">
        <v>0</v>
      </c>
      <c r="O197" s="1"/>
      <c r="P197"/>
    </row>
    <row r="198" spans="1:15" ht="15.75">
      <c r="A198" s="12">
        <f t="shared" si="5"/>
        <v>187</v>
      </c>
      <c r="D198" s="48" t="s">
        <v>107</v>
      </c>
      <c r="E198" s="49"/>
      <c r="F198" s="50"/>
      <c r="G198" s="25" t="s">
        <v>35</v>
      </c>
      <c r="H198" s="25" t="s">
        <v>71</v>
      </c>
      <c r="I198" s="25" t="s">
        <v>2</v>
      </c>
      <c r="J198" s="18">
        <f>J199</f>
        <v>11761.9</v>
      </c>
      <c r="M198" s="18">
        <f aca="true" t="shared" si="8" ref="M198:N200">M199</f>
        <v>8800</v>
      </c>
      <c r="N198" s="18">
        <f t="shared" si="8"/>
        <v>8800</v>
      </c>
      <c r="O198" s="17"/>
    </row>
    <row r="199" spans="1:15" ht="15.75">
      <c r="A199" s="12">
        <f t="shared" si="5"/>
        <v>188</v>
      </c>
      <c r="D199" s="48" t="s">
        <v>34</v>
      </c>
      <c r="E199" s="58"/>
      <c r="F199" s="59"/>
      <c r="G199" s="24">
        <v>1102</v>
      </c>
      <c r="H199" s="25" t="s">
        <v>71</v>
      </c>
      <c r="I199" s="24" t="s">
        <v>2</v>
      </c>
      <c r="J199" s="18">
        <f>J200</f>
        <v>11761.9</v>
      </c>
      <c r="M199" s="18">
        <f t="shared" si="8"/>
        <v>8800</v>
      </c>
      <c r="N199" s="18">
        <f t="shared" si="8"/>
        <v>8800</v>
      </c>
      <c r="O199" s="17"/>
    </row>
    <row r="200" spans="1:15" ht="35.25" customHeight="1">
      <c r="A200" s="12">
        <f t="shared" si="5"/>
        <v>189</v>
      </c>
      <c r="D200" s="41" t="s">
        <v>164</v>
      </c>
      <c r="E200" s="42"/>
      <c r="F200" s="43"/>
      <c r="G200" s="3">
        <v>1102</v>
      </c>
      <c r="H200" s="3">
        <v>1000000000</v>
      </c>
      <c r="I200" s="3" t="s">
        <v>2</v>
      </c>
      <c r="J200" s="11">
        <f>J201+J207+J205</f>
        <v>11761.9</v>
      </c>
      <c r="M200" s="11">
        <f t="shared" si="8"/>
        <v>8800</v>
      </c>
      <c r="N200" s="11">
        <f t="shared" si="8"/>
        <v>8800</v>
      </c>
      <c r="O200" s="17"/>
    </row>
    <row r="201" spans="1:15" ht="36" customHeight="1">
      <c r="A201" s="12">
        <f t="shared" si="5"/>
        <v>190</v>
      </c>
      <c r="D201" s="41" t="s">
        <v>83</v>
      </c>
      <c r="E201" s="56"/>
      <c r="F201" s="57"/>
      <c r="G201" s="3">
        <v>1102</v>
      </c>
      <c r="H201" s="3">
        <v>1001100000</v>
      </c>
      <c r="I201" s="3" t="s">
        <v>2</v>
      </c>
      <c r="J201" s="11">
        <f>J202+J203+J204</f>
        <v>11587</v>
      </c>
      <c r="M201" s="11">
        <f>M202+M203+M204</f>
        <v>8800</v>
      </c>
      <c r="N201" s="11">
        <f>N202+N203+N204</f>
        <v>8800</v>
      </c>
      <c r="O201" s="40"/>
    </row>
    <row r="202" spans="1:15" ht="24" customHeight="1">
      <c r="A202" s="12">
        <f t="shared" si="5"/>
        <v>191</v>
      </c>
      <c r="D202" s="41" t="s">
        <v>44</v>
      </c>
      <c r="E202" s="42"/>
      <c r="F202" s="43"/>
      <c r="G202" s="3">
        <v>1102</v>
      </c>
      <c r="H202" s="3">
        <v>1001100000</v>
      </c>
      <c r="I202" s="3">
        <v>110</v>
      </c>
      <c r="J202" s="11">
        <f>8800+530.2</f>
        <v>9330.2</v>
      </c>
      <c r="M202" s="11">
        <v>8800</v>
      </c>
      <c r="N202" s="11">
        <v>8800</v>
      </c>
      <c r="O202" s="38"/>
    </row>
    <row r="203" spans="1:15" ht="40.5" customHeight="1">
      <c r="A203" s="12">
        <f t="shared" si="5"/>
        <v>192</v>
      </c>
      <c r="D203" s="41" t="s">
        <v>110</v>
      </c>
      <c r="E203" s="42"/>
      <c r="F203" s="43"/>
      <c r="G203" s="3">
        <v>1102</v>
      </c>
      <c r="H203" s="3">
        <v>1001100000</v>
      </c>
      <c r="I203" s="3">
        <v>240</v>
      </c>
      <c r="J203" s="11">
        <f>2500-530.2+280</f>
        <v>2249.8</v>
      </c>
      <c r="M203" s="11">
        <v>0</v>
      </c>
      <c r="N203" s="11">
        <v>0</v>
      </c>
      <c r="O203" s="38"/>
    </row>
    <row r="204" spans="1:15" ht="20.25" customHeight="1">
      <c r="A204" s="12">
        <f t="shared" si="5"/>
        <v>193</v>
      </c>
      <c r="D204" s="41" t="s">
        <v>55</v>
      </c>
      <c r="E204" s="42"/>
      <c r="F204" s="43"/>
      <c r="G204" s="3">
        <v>1102</v>
      </c>
      <c r="H204" s="3">
        <v>1001100000</v>
      </c>
      <c r="I204" s="3">
        <v>850</v>
      </c>
      <c r="J204" s="11">
        <v>7</v>
      </c>
      <c r="M204" s="11">
        <v>0</v>
      </c>
      <c r="N204" s="11">
        <v>0</v>
      </c>
      <c r="O204" s="17"/>
    </row>
    <row r="205" spans="1:15" ht="54.75" customHeight="1">
      <c r="A205" s="12">
        <f t="shared" si="5"/>
        <v>194</v>
      </c>
      <c r="D205" s="41" t="s">
        <v>143</v>
      </c>
      <c r="E205" s="60"/>
      <c r="F205" s="61"/>
      <c r="G205" s="3">
        <v>1102</v>
      </c>
      <c r="H205" s="3" t="s">
        <v>177</v>
      </c>
      <c r="I205" s="3" t="s">
        <v>2</v>
      </c>
      <c r="J205" s="11">
        <f>J206</f>
        <v>52.5</v>
      </c>
      <c r="M205" s="11">
        <v>0</v>
      </c>
      <c r="N205" s="11">
        <v>0</v>
      </c>
      <c r="O205" s="17"/>
    </row>
    <row r="206" spans="1:15" ht="37.5" customHeight="1">
      <c r="A206" s="12">
        <f t="shared" si="5"/>
        <v>195</v>
      </c>
      <c r="D206" s="41" t="s">
        <v>110</v>
      </c>
      <c r="E206" s="42"/>
      <c r="F206" s="43"/>
      <c r="G206" s="3">
        <v>1102</v>
      </c>
      <c r="H206" s="3" t="s">
        <v>177</v>
      </c>
      <c r="I206" s="3">
        <v>240</v>
      </c>
      <c r="J206" s="11">
        <v>52.5</v>
      </c>
      <c r="M206" s="11">
        <v>0</v>
      </c>
      <c r="N206" s="11">
        <v>0</v>
      </c>
      <c r="O206" s="17"/>
    </row>
    <row r="207" spans="1:15" ht="41.25" customHeight="1">
      <c r="A207" s="12">
        <f t="shared" si="5"/>
        <v>196</v>
      </c>
      <c r="D207" s="41" t="s">
        <v>142</v>
      </c>
      <c r="E207" s="60"/>
      <c r="F207" s="61"/>
      <c r="G207" s="3">
        <v>1102</v>
      </c>
      <c r="H207" s="3" t="s">
        <v>178</v>
      </c>
      <c r="I207" s="3" t="s">
        <v>2</v>
      </c>
      <c r="J207" s="11">
        <f>J208</f>
        <v>122.4</v>
      </c>
      <c r="M207" s="11">
        <v>0</v>
      </c>
      <c r="N207" s="11">
        <v>0</v>
      </c>
      <c r="O207" s="17"/>
    </row>
    <row r="208" spans="1:15" ht="38.25" customHeight="1">
      <c r="A208" s="12">
        <f t="shared" si="5"/>
        <v>197</v>
      </c>
      <c r="D208" s="41" t="s">
        <v>110</v>
      </c>
      <c r="E208" s="42"/>
      <c r="F208" s="43"/>
      <c r="G208" s="3">
        <v>1102</v>
      </c>
      <c r="H208" s="3" t="s">
        <v>178</v>
      </c>
      <c r="I208" s="3">
        <v>240</v>
      </c>
      <c r="J208" s="11">
        <v>122.4</v>
      </c>
      <c r="M208" s="11">
        <v>0</v>
      </c>
      <c r="N208" s="11">
        <v>0</v>
      </c>
      <c r="O208" s="17"/>
    </row>
    <row r="209" spans="1:15" ht="25.5" customHeight="1">
      <c r="A209" s="12">
        <f t="shared" si="5"/>
        <v>198</v>
      </c>
      <c r="D209" s="48" t="s">
        <v>108</v>
      </c>
      <c r="E209" s="64"/>
      <c r="F209" s="65"/>
      <c r="G209" s="24">
        <v>1200</v>
      </c>
      <c r="H209" s="25" t="s">
        <v>71</v>
      </c>
      <c r="I209" s="25" t="s">
        <v>2</v>
      </c>
      <c r="J209" s="18">
        <f>J210</f>
        <v>180</v>
      </c>
      <c r="M209" s="18">
        <f aca="true" t="shared" si="9" ref="M209:N212">M210</f>
        <v>180</v>
      </c>
      <c r="N209" s="18">
        <f t="shared" si="9"/>
        <v>180</v>
      </c>
      <c r="O209" s="17"/>
    </row>
    <row r="210" spans="1:15" ht="21" customHeight="1">
      <c r="A210" s="12">
        <f t="shared" si="5"/>
        <v>199</v>
      </c>
      <c r="D210" s="48" t="s">
        <v>96</v>
      </c>
      <c r="E210" s="64"/>
      <c r="F210" s="65"/>
      <c r="G210" s="25" t="s">
        <v>97</v>
      </c>
      <c r="H210" s="25" t="s">
        <v>71</v>
      </c>
      <c r="I210" s="24" t="s">
        <v>2</v>
      </c>
      <c r="J210" s="18">
        <f>J211</f>
        <v>180</v>
      </c>
      <c r="M210" s="18">
        <f t="shared" si="9"/>
        <v>180</v>
      </c>
      <c r="N210" s="18">
        <f t="shared" si="9"/>
        <v>180</v>
      </c>
      <c r="O210" s="17"/>
    </row>
    <row r="211" spans="1:15" ht="51.75" customHeight="1">
      <c r="A211" s="12">
        <f t="shared" si="5"/>
        <v>200</v>
      </c>
      <c r="D211" s="41" t="s">
        <v>191</v>
      </c>
      <c r="E211" s="42"/>
      <c r="F211" s="43"/>
      <c r="G211" s="5" t="s">
        <v>97</v>
      </c>
      <c r="H211" s="5" t="s">
        <v>75</v>
      </c>
      <c r="I211" s="5" t="s">
        <v>2</v>
      </c>
      <c r="J211" s="11">
        <f>J212</f>
        <v>180</v>
      </c>
      <c r="M211" s="11">
        <f t="shared" si="9"/>
        <v>180</v>
      </c>
      <c r="N211" s="11">
        <f t="shared" si="9"/>
        <v>180</v>
      </c>
      <c r="O211" s="17"/>
    </row>
    <row r="212" spans="1:15" ht="22.5" customHeight="1">
      <c r="A212" s="12">
        <f t="shared" si="5"/>
        <v>201</v>
      </c>
      <c r="D212" s="41" t="s">
        <v>130</v>
      </c>
      <c r="E212" s="42"/>
      <c r="F212" s="43"/>
      <c r="G212" s="5" t="s">
        <v>97</v>
      </c>
      <c r="H212" s="5" t="s">
        <v>86</v>
      </c>
      <c r="I212" s="5" t="s">
        <v>2</v>
      </c>
      <c r="J212" s="11">
        <f>J213</f>
        <v>180</v>
      </c>
      <c r="M212" s="11">
        <f t="shared" si="9"/>
        <v>180</v>
      </c>
      <c r="N212" s="11">
        <f t="shared" si="9"/>
        <v>180</v>
      </c>
      <c r="O212" s="17"/>
    </row>
    <row r="213" spans="1:15" ht="36" customHeight="1">
      <c r="A213" s="12">
        <f t="shared" si="5"/>
        <v>202</v>
      </c>
      <c r="D213" s="41" t="s">
        <v>110</v>
      </c>
      <c r="E213" s="42"/>
      <c r="F213" s="43"/>
      <c r="G213" s="5" t="s">
        <v>97</v>
      </c>
      <c r="H213" s="5" t="s">
        <v>86</v>
      </c>
      <c r="I213" s="5" t="s">
        <v>52</v>
      </c>
      <c r="J213" s="11">
        <v>180</v>
      </c>
      <c r="M213" s="11">
        <v>180</v>
      </c>
      <c r="N213" s="11">
        <v>180</v>
      </c>
      <c r="O213" s="17"/>
    </row>
    <row r="214" spans="1:15" ht="20.25">
      <c r="A214" s="12">
        <f t="shared" si="5"/>
        <v>203</v>
      </c>
      <c r="D214" s="95" t="s">
        <v>31</v>
      </c>
      <c r="E214" s="96"/>
      <c r="F214" s="97"/>
      <c r="G214" s="16"/>
      <c r="H214" s="16"/>
      <c r="I214" s="16"/>
      <c r="J214" s="18">
        <f>J12+J60+J67+J83+J116+J159+J165+J178+J198+J209</f>
        <v>466749</v>
      </c>
      <c r="M214" s="18">
        <f>M12+M60+M67+M83+M116+M159+M165+M178+M198+M209</f>
        <v>186343.1</v>
      </c>
      <c r="N214" s="18">
        <f>N12+N60+N67+N83+N116+N159+N165+N178+N198+N209</f>
        <v>127560.6</v>
      </c>
      <c r="O214" s="17"/>
    </row>
    <row r="215" spans="1:15" ht="15">
      <c r="A215" s="12">
        <f t="shared" si="5"/>
        <v>204</v>
      </c>
      <c r="D215" s="92" t="s">
        <v>58</v>
      </c>
      <c r="E215" s="93"/>
      <c r="F215" s="94"/>
      <c r="G215" s="22"/>
      <c r="H215" s="22"/>
      <c r="I215" s="22"/>
      <c r="J215" s="19">
        <v>-89373.6</v>
      </c>
      <c r="M215" s="19">
        <v>0</v>
      </c>
      <c r="N215" s="19">
        <v>0</v>
      </c>
      <c r="O215" s="17"/>
    </row>
    <row r="216" spans="4:15" ht="12.75">
      <c r="D216" s="23"/>
      <c r="E216" s="23"/>
      <c r="F216" s="23" t="s">
        <v>41</v>
      </c>
      <c r="G216" s="23"/>
      <c r="H216" s="23"/>
      <c r="I216" s="23"/>
      <c r="J216" s="23"/>
      <c r="M216" s="1"/>
      <c r="N216" s="17"/>
      <c r="O216" s="17"/>
    </row>
    <row r="217" spans="4:14" ht="12.75">
      <c r="D217" s="9"/>
      <c r="E217" s="9"/>
      <c r="F217" s="9"/>
      <c r="G217" s="9"/>
      <c r="H217" s="9"/>
      <c r="I217" s="9"/>
      <c r="J217" s="9"/>
      <c r="N217" s="29"/>
    </row>
    <row r="218" spans="4:14" ht="12.75">
      <c r="D218" s="9"/>
      <c r="E218" s="9"/>
      <c r="F218" s="9"/>
      <c r="G218" s="9"/>
      <c r="H218" s="9"/>
      <c r="I218" s="9"/>
      <c r="J218" s="9"/>
      <c r="N218" s="29"/>
    </row>
    <row r="219" spans="4:14" ht="12.75">
      <c r="D219" s="9"/>
      <c r="E219" s="9"/>
      <c r="F219" s="9"/>
      <c r="G219" s="9"/>
      <c r="H219" s="9"/>
      <c r="I219" s="9"/>
      <c r="J219" s="9"/>
      <c r="N219" s="29"/>
    </row>
    <row r="220" spans="4:14" ht="12.75">
      <c r="D220" s="9"/>
      <c r="E220" s="9"/>
      <c r="F220" s="9"/>
      <c r="G220" s="9"/>
      <c r="H220" s="9"/>
      <c r="I220" s="9"/>
      <c r="J220" s="9"/>
      <c r="N220" s="29"/>
    </row>
    <row r="221" spans="4:14" ht="12.75">
      <c r="D221" s="9"/>
      <c r="E221" s="9"/>
      <c r="F221" s="9"/>
      <c r="G221" s="9"/>
      <c r="H221" s="9"/>
      <c r="I221" s="9"/>
      <c r="J221" s="9"/>
      <c r="N221" s="29"/>
    </row>
    <row r="222" spans="4:14" ht="12.75">
      <c r="D222" s="9"/>
      <c r="E222" s="9"/>
      <c r="F222" s="9"/>
      <c r="G222" s="9"/>
      <c r="H222" s="9"/>
      <c r="I222" s="9"/>
      <c r="J222" s="9"/>
      <c r="N222" s="29"/>
    </row>
    <row r="223" spans="4:14" ht="12.75">
      <c r="D223" s="9"/>
      <c r="E223" s="9"/>
      <c r="F223" s="9"/>
      <c r="G223" s="9"/>
      <c r="H223" s="9"/>
      <c r="I223" s="9"/>
      <c r="J223" s="9"/>
      <c r="N223" s="29"/>
    </row>
    <row r="224" spans="4:14" ht="12.75">
      <c r="D224" s="9"/>
      <c r="E224" s="9"/>
      <c r="F224" s="9"/>
      <c r="G224" s="9"/>
      <c r="H224" s="9"/>
      <c r="I224" s="9"/>
      <c r="J224" s="9"/>
      <c r="N224" s="29"/>
    </row>
    <row r="225" spans="4:14" ht="12.75">
      <c r="D225" s="9"/>
      <c r="E225" s="9"/>
      <c r="F225" s="9"/>
      <c r="G225" s="9"/>
      <c r="H225" s="9"/>
      <c r="I225" s="9"/>
      <c r="J225" s="9"/>
      <c r="N225" s="29"/>
    </row>
    <row r="226" spans="4:14" ht="12.75">
      <c r="D226" s="9"/>
      <c r="E226" s="9"/>
      <c r="F226" s="9"/>
      <c r="G226" s="9"/>
      <c r="H226" s="9"/>
      <c r="I226" s="9"/>
      <c r="J226" s="9"/>
      <c r="N226" s="29"/>
    </row>
    <row r="227" spans="4:14" ht="12.75">
      <c r="D227" s="9"/>
      <c r="E227" s="9"/>
      <c r="F227" s="9"/>
      <c r="G227" s="9"/>
      <c r="H227" s="9"/>
      <c r="I227" s="9"/>
      <c r="J227" s="9"/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</sheetData>
  <sheetProtection/>
  <mergeCells count="212">
    <mergeCell ref="D146:F146"/>
    <mergeCell ref="D205:F205"/>
    <mergeCell ref="D206:F206"/>
    <mergeCell ref="D191:F191"/>
    <mergeCell ref="D157:F157"/>
    <mergeCell ref="D189:F189"/>
    <mergeCell ref="D172:F172"/>
    <mergeCell ref="D165:F165"/>
    <mergeCell ref="D162:F162"/>
    <mergeCell ref="D203:F203"/>
    <mergeCell ref="D131:F131"/>
    <mergeCell ref="D92:F92"/>
    <mergeCell ref="D100:F100"/>
    <mergeCell ref="D102:F102"/>
    <mergeCell ref="D99:F99"/>
    <mergeCell ref="D101:F101"/>
    <mergeCell ref="D94:F94"/>
    <mergeCell ref="D130:F130"/>
    <mergeCell ref="D117:F117"/>
    <mergeCell ref="D128:F128"/>
    <mergeCell ref="D90:F90"/>
    <mergeCell ref="D77:F77"/>
    <mergeCell ref="D36:F36"/>
    <mergeCell ref="D43:F43"/>
    <mergeCell ref="D44:F44"/>
    <mergeCell ref="D48:F48"/>
    <mergeCell ref="D53:F53"/>
    <mergeCell ref="D61:F61"/>
    <mergeCell ref="D59:F59"/>
    <mergeCell ref="D60:F60"/>
    <mergeCell ref="D11:F11"/>
    <mergeCell ref="D23:F23"/>
    <mergeCell ref="D26:F26"/>
    <mergeCell ref="D32:F32"/>
    <mergeCell ref="D12:F12"/>
    <mergeCell ref="D13:F13"/>
    <mergeCell ref="D19:F19"/>
    <mergeCell ref="D17:F17"/>
    <mergeCell ref="D18:F18"/>
    <mergeCell ref="D15:F15"/>
    <mergeCell ref="D49:F49"/>
    <mergeCell ref="D42:F42"/>
    <mergeCell ref="D46:F46"/>
    <mergeCell ref="D45:F45"/>
    <mergeCell ref="D25:F25"/>
    <mergeCell ref="D21:F21"/>
    <mergeCell ref="D22:F22"/>
    <mergeCell ref="D33:F33"/>
    <mergeCell ref="D28:F28"/>
    <mergeCell ref="D24:F24"/>
    <mergeCell ref="D31:F31"/>
    <mergeCell ref="D30:F30"/>
    <mergeCell ref="D47:F47"/>
    <mergeCell ref="D29:F29"/>
    <mergeCell ref="D41:F41"/>
    <mergeCell ref="D40:F40"/>
    <mergeCell ref="D37:F37"/>
    <mergeCell ref="D38:F38"/>
    <mergeCell ref="D34:F34"/>
    <mergeCell ref="D35:F35"/>
    <mergeCell ref="D121:F121"/>
    <mergeCell ref="D124:F124"/>
    <mergeCell ref="D123:F123"/>
    <mergeCell ref="D96:F96"/>
    <mergeCell ref="D107:F107"/>
    <mergeCell ref="D108:F108"/>
    <mergeCell ref="D111:F111"/>
    <mergeCell ref="D119:F119"/>
    <mergeCell ref="D120:F120"/>
    <mergeCell ref="D112:F112"/>
    <mergeCell ref="D147:F147"/>
    <mergeCell ref="D144:F144"/>
    <mergeCell ref="D215:F215"/>
    <mergeCell ref="D167:F167"/>
    <mergeCell ref="D188:F188"/>
    <mergeCell ref="D169:F169"/>
    <mergeCell ref="D209:F209"/>
    <mergeCell ref="D214:F214"/>
    <mergeCell ref="D200:F200"/>
    <mergeCell ref="D148:F148"/>
    <mergeCell ref="D208:F208"/>
    <mergeCell ref="D207:F207"/>
    <mergeCell ref="D213:F213"/>
    <mergeCell ref="D212:F212"/>
    <mergeCell ref="D210:F210"/>
    <mergeCell ref="D211:F211"/>
    <mergeCell ref="D168:F168"/>
    <mergeCell ref="D192:F192"/>
    <mergeCell ref="D178:F178"/>
    <mergeCell ref="D201:F201"/>
    <mergeCell ref="D198:F198"/>
    <mergeCell ref="D183:F183"/>
    <mergeCell ref="D180:F180"/>
    <mergeCell ref="D170:F170"/>
    <mergeCell ref="D175:F175"/>
    <mergeCell ref="D184:F184"/>
    <mergeCell ref="D155:F155"/>
    <mergeCell ref="D109:F109"/>
    <mergeCell ref="D186:F186"/>
    <mergeCell ref="D182:F182"/>
    <mergeCell ref="D185:F185"/>
    <mergeCell ref="D171:F171"/>
    <mergeCell ref="D181:F181"/>
    <mergeCell ref="D143:F143"/>
    <mergeCell ref="D159:F159"/>
    <mergeCell ref="D149:F149"/>
    <mergeCell ref="D204:F204"/>
    <mergeCell ref="D202:F202"/>
    <mergeCell ref="D166:F166"/>
    <mergeCell ref="D97:F97"/>
    <mergeCell ref="D103:F103"/>
    <mergeCell ref="D199:F199"/>
    <mergeCell ref="D187:F187"/>
    <mergeCell ref="D132:F132"/>
    <mergeCell ref="D105:F105"/>
    <mergeCell ref="D98:F98"/>
    <mergeCell ref="D72:F72"/>
    <mergeCell ref="D68:F68"/>
    <mergeCell ref="D58:F58"/>
    <mergeCell ref="D116:F116"/>
    <mergeCell ref="D89:F89"/>
    <mergeCell ref="D80:F80"/>
    <mergeCell ref="D86:F86"/>
    <mergeCell ref="D84:F84"/>
    <mergeCell ref="D88:F88"/>
    <mergeCell ref="D104:F104"/>
    <mergeCell ref="D113:F113"/>
    <mergeCell ref="D136:F136"/>
    <mergeCell ref="D110:F110"/>
    <mergeCell ref="D65:F65"/>
    <mergeCell ref="D66:F66"/>
    <mergeCell ref="D73:F73"/>
    <mergeCell ref="D74:F74"/>
    <mergeCell ref="D93:F93"/>
    <mergeCell ref="D133:F133"/>
    <mergeCell ref="D95:F95"/>
    <mergeCell ref="D106:F106"/>
    <mergeCell ref="D85:F85"/>
    <mergeCell ref="D39:F39"/>
    <mergeCell ref="G9:G10"/>
    <mergeCell ref="D27:F27"/>
    <mergeCell ref="D78:F78"/>
    <mergeCell ref="D76:F76"/>
    <mergeCell ref="D67:F67"/>
    <mergeCell ref="D81:F81"/>
    <mergeCell ref="D79:F79"/>
    <mergeCell ref="D75:F75"/>
    <mergeCell ref="D9:F10"/>
    <mergeCell ref="D69:F69"/>
    <mergeCell ref="D57:F57"/>
    <mergeCell ref="D56:F56"/>
    <mergeCell ref="D20:F20"/>
    <mergeCell ref="D63:F63"/>
    <mergeCell ref="D62:F62"/>
    <mergeCell ref="D14:F14"/>
    <mergeCell ref="D16:F16"/>
    <mergeCell ref="D51:F51"/>
    <mergeCell ref="A7:N7"/>
    <mergeCell ref="A9:A10"/>
    <mergeCell ref="D71:F71"/>
    <mergeCell ref="D70:F70"/>
    <mergeCell ref="D64:F64"/>
    <mergeCell ref="I9:I10"/>
    <mergeCell ref="D50:F50"/>
    <mergeCell ref="D54:F54"/>
    <mergeCell ref="J9:N9"/>
    <mergeCell ref="H9:H10"/>
    <mergeCell ref="D164:F164"/>
    <mergeCell ref="D161:F161"/>
    <mergeCell ref="D158:F158"/>
    <mergeCell ref="D137:F137"/>
    <mergeCell ref="D142:F142"/>
    <mergeCell ref="D153:F153"/>
    <mergeCell ref="D163:F163"/>
    <mergeCell ref="D145:F145"/>
    <mergeCell ref="D151:F151"/>
    <mergeCell ref="D160:F160"/>
    <mergeCell ref="D197:F197"/>
    <mergeCell ref="D114:F114"/>
    <mergeCell ref="D115:F115"/>
    <mergeCell ref="D140:F140"/>
    <mergeCell ref="D141:F141"/>
    <mergeCell ref="D190:F190"/>
    <mergeCell ref="D150:F150"/>
    <mergeCell ref="D156:F156"/>
    <mergeCell ref="D193:F193"/>
    <mergeCell ref="D194:F194"/>
    <mergeCell ref="D195:F195"/>
    <mergeCell ref="D196:F196"/>
    <mergeCell ref="D176:F176"/>
    <mergeCell ref="D177:F177"/>
    <mergeCell ref="D179:F179"/>
    <mergeCell ref="D125:F125"/>
    <mergeCell ref="D127:F127"/>
    <mergeCell ref="D126:F126"/>
    <mergeCell ref="D139:F139"/>
    <mergeCell ref="D173:F173"/>
    <mergeCell ref="D174:F174"/>
    <mergeCell ref="D129:F129"/>
    <mergeCell ref="D138:F138"/>
    <mergeCell ref="D152:F152"/>
    <mergeCell ref="D154:F154"/>
    <mergeCell ref="D52:F52"/>
    <mergeCell ref="D135:F135"/>
    <mergeCell ref="D134:F134"/>
    <mergeCell ref="D122:F122"/>
    <mergeCell ref="D118:F118"/>
    <mergeCell ref="D82:F82"/>
    <mergeCell ref="D55:F55"/>
    <mergeCell ref="D91:F91"/>
    <mergeCell ref="D87:F87"/>
    <mergeCell ref="D83:F83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2023-06-29T03:40:16Z</cp:lastPrinted>
  <dcterms:created xsi:type="dcterms:W3CDTF">2008-11-01T05:13:28Z</dcterms:created>
  <dcterms:modified xsi:type="dcterms:W3CDTF">2023-06-29T03:40:46Z</dcterms:modified>
  <cp:category/>
  <cp:version/>
  <cp:contentType/>
  <cp:contentStatus/>
</cp:coreProperties>
</file>